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Чужбина\"/>
    </mc:Choice>
  </mc:AlternateContent>
  <xr:revisionPtr revIDLastSave="0" documentId="13_ncr:1_{63D61F28-17B7-4E92-A210-E32A9A6579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5 год." sheetId="3" r:id="rId1"/>
  </sheets>
  <definedNames>
    <definedName name="_xlnm.Print_Titles" localSheetId="0">'4-5 год.'!$105:$107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1" i="3" l="1"/>
  <c r="B83" i="3"/>
  <c r="B78" i="3"/>
  <c r="E78" i="3"/>
  <c r="Q109" i="3" l="1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00" i="3"/>
  <c r="O80" i="3"/>
  <c r="J120" i="3" l="1"/>
  <c r="R120" i="3" s="1"/>
  <c r="L120" i="3" s="1"/>
  <c r="H120" i="3"/>
  <c r="P120" i="3" l="1"/>
  <c r="F73" i="3"/>
  <c r="K120" i="3" l="1"/>
  <c r="M120" i="3" s="1"/>
  <c r="O108" i="3"/>
  <c r="B96" i="3" l="1"/>
  <c r="J121" i="3"/>
  <c r="H109" i="3"/>
  <c r="H110" i="3"/>
  <c r="H111" i="3"/>
  <c r="H112" i="3"/>
  <c r="H113" i="3"/>
  <c r="H114" i="3"/>
  <c r="H115" i="3"/>
  <c r="H116" i="3"/>
  <c r="H117" i="3"/>
  <c r="H118" i="3"/>
  <c r="H119" i="3"/>
  <c r="H122" i="3"/>
  <c r="H123" i="3"/>
  <c r="H121" i="3"/>
  <c r="H108" i="3"/>
  <c r="J110" i="3"/>
  <c r="J111" i="3"/>
  <c r="J112" i="3"/>
  <c r="J113" i="3"/>
  <c r="J114" i="3"/>
  <c r="J115" i="3"/>
  <c r="J116" i="3"/>
  <c r="J117" i="3"/>
  <c r="J118" i="3"/>
  <c r="J119" i="3"/>
  <c r="J122" i="3"/>
  <c r="J123" i="3"/>
  <c r="J108" i="3"/>
  <c r="J109" i="3"/>
  <c r="E100" i="3"/>
  <c r="E82" i="3"/>
  <c r="B84" i="3"/>
  <c r="F95" i="3"/>
  <c r="P110" i="3" l="1"/>
  <c r="K110" i="3" s="1"/>
  <c r="M110" i="3" s="1"/>
  <c r="R110" i="3"/>
  <c r="L110" i="3" s="1"/>
  <c r="P81" i="3"/>
  <c r="G82" i="3" s="1"/>
  <c r="P80" i="3"/>
  <c r="F82" i="3" s="1"/>
  <c r="P122" i="3"/>
  <c r="K122" i="3" s="1"/>
  <c r="M122" i="3" s="1"/>
  <c r="R122" i="3"/>
  <c r="L122" i="3" s="1"/>
  <c r="P118" i="3"/>
  <c r="K118" i="3" s="1"/>
  <c r="M118" i="3" s="1"/>
  <c r="R118" i="3"/>
  <c r="L118" i="3" s="1"/>
  <c r="P100" i="3"/>
  <c r="F100" i="3" s="1"/>
  <c r="F101" i="3" s="1"/>
  <c r="P99" i="3"/>
  <c r="G100" i="3" s="1"/>
  <c r="P109" i="3"/>
  <c r="K109" i="3" s="1"/>
  <c r="M109" i="3" s="1"/>
  <c r="R109" i="3"/>
  <c r="L109" i="3" s="1"/>
  <c r="P108" i="3"/>
  <c r="K108" i="3" s="1"/>
  <c r="M108" i="3" s="1"/>
  <c r="R108" i="3"/>
  <c r="L108" i="3" s="1"/>
  <c r="P123" i="3"/>
  <c r="K123" i="3" s="1"/>
  <c r="M123" i="3" s="1"/>
  <c r="R123" i="3"/>
  <c r="L123" i="3" s="1"/>
  <c r="P119" i="3"/>
  <c r="K119" i="3" s="1"/>
  <c r="M119" i="3" s="1"/>
  <c r="R119" i="3"/>
  <c r="L119" i="3" s="1"/>
  <c r="P117" i="3"/>
  <c r="K117" i="3" s="1"/>
  <c r="M117" i="3" s="1"/>
  <c r="R117" i="3"/>
  <c r="L117" i="3" s="1"/>
  <c r="P116" i="3"/>
  <c r="K116" i="3" s="1"/>
  <c r="M116" i="3" s="1"/>
  <c r="R116" i="3"/>
  <c r="L116" i="3" s="1"/>
  <c r="P115" i="3"/>
  <c r="K115" i="3" s="1"/>
  <c r="M115" i="3" s="1"/>
  <c r="R115" i="3"/>
  <c r="L115" i="3" s="1"/>
  <c r="P114" i="3"/>
  <c r="K114" i="3" s="1"/>
  <c r="M114" i="3" s="1"/>
  <c r="R114" i="3"/>
  <c r="L114" i="3" s="1"/>
  <c r="P121" i="3"/>
  <c r="K121" i="3" s="1"/>
  <c r="M121" i="3" s="1"/>
  <c r="R121" i="3"/>
  <c r="L121" i="3" s="1"/>
  <c r="P113" i="3"/>
  <c r="K113" i="3" s="1"/>
  <c r="M113" i="3" s="1"/>
  <c r="R113" i="3"/>
  <c r="L113" i="3" s="1"/>
  <c r="P112" i="3"/>
  <c r="K112" i="3" s="1"/>
  <c r="M112" i="3" s="1"/>
  <c r="R112" i="3"/>
  <c r="L112" i="3" s="1"/>
  <c r="P111" i="3"/>
  <c r="K111" i="3" s="1"/>
  <c r="M111" i="3" s="1"/>
  <c r="R111" i="3"/>
  <c r="L111" i="3" s="1"/>
  <c r="L124" i="3" l="1"/>
  <c r="F83" i="3"/>
  <c r="J127" i="3" l="1"/>
  <c r="L127" i="3" s="1"/>
</calcChain>
</file>

<file path=xl/sharedStrings.xml><?xml version="1.0" encoding="utf-8"?>
<sst xmlns="http://schemas.openxmlformats.org/spreadsheetml/2006/main" count="156" uniqueCount="112">
  <si>
    <t>№</t>
  </si>
  <si>
    <t>Автори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</si>
  <si>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</si>
  <si>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</si>
  <si>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</si>
  <si>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</si>
  <si>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</si>
  <si>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</si>
  <si>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</si>
  <si>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</si>
  <si>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</si>
  <si>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</si>
  <si>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</si>
  <si>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</si>
  <si>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</si>
  <si>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</si>
  <si>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</si>
  <si>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</si>
  <si>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</si>
  <si>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</si>
  <si>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</si>
  <si>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</si>
  <si>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</si>
  <si>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</si>
  <si>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</si>
  <si>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</si>
  <si>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</si>
  <si>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</si>
  <si>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</si>
  <si>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Хайде да рисуваме!</t>
  </si>
  <si>
    <t>Ръка за ръка. На работа, ръчички!</t>
  </si>
  <si>
    <t>Б. Ангелов и др.</t>
  </si>
  <si>
    <t>В. Ванева, Т. Велинова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</si>
  <si>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</si>
  <si>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</si>
  <si>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</si>
  <si>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</si>
  <si>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</si>
  <si>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Б. Ангелов</t>
  </si>
  <si>
    <t>С. Витанова и др.</t>
  </si>
  <si>
    <t>Л. Зафирова и др.</t>
  </si>
  <si>
    <t>Л. Ангелов и др.</t>
  </si>
  <si>
    <t>В. Ванева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</si>
  <si>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</si>
  <si>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</si>
  <si>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</si>
  <si>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</si>
  <si>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</si>
  <si>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</si>
  <si>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Изготвил заявката  (име, фамилия)</t>
  </si>
  <si>
    <t>ЗАЯВКА</t>
  </si>
  <si>
    <t>Ръка за ръка. Здравейте, приятели!</t>
  </si>
  <si>
    <t>В цената на комплект познавателни книжки е включена търговската отстъпка.</t>
  </si>
  <si>
    <t>Сума с ТО</t>
  </si>
  <si>
    <t xml:space="preserve">При поръчка на всяко от следните заглавия издателството предоставя 20% търговска отстъпка.   </t>
  </si>
  <si>
    <t>Сценарии за тържества в детската градина</t>
  </si>
  <si>
    <t>Р. Дюлгерова и др.</t>
  </si>
  <si>
    <r>
      <t xml:space="preserve">Общ брой групи 4 - 5 години: </t>
    </r>
    <r>
      <rPr>
        <sz val="8"/>
        <rFont val="Times New Roman"/>
        <family val="1"/>
        <charset val="204"/>
      </rPr>
      <t/>
    </r>
  </si>
  <si>
    <t xml:space="preserve">Общ брой деца 4 - 5 години: </t>
  </si>
  <si>
    <t>Комплект „Чуден свят“ за 4 - 5 години</t>
  </si>
  <si>
    <t>Комплект „Ръка за ръка“ за 4 - 5 години</t>
  </si>
  <si>
    <t>Ръка за ръка. Колко и защо?</t>
  </si>
  <si>
    <t>О. Занков, Р. Генков</t>
  </si>
  <si>
    <t>Пъстър свят за 4 – 5 гoдини. Да учим по-лесно български език и литература</t>
  </si>
  <si>
    <t xml:space="preserve">Е. Тополска и др. </t>
  </si>
  <si>
    <t>Заявки за помагала за II възрастова група (4 - 5 години)</t>
  </si>
  <si>
    <t>…………………………………………….</t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</si>
  <si>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</si>
  <si>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</si>
  <si>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</si>
  <si>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</si>
  <si>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</si>
  <si>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</si>
  <si>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</si>
  <si>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</si>
  <si>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</si>
  <si>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………………………….........................................</t>
  </si>
  <si>
    <t>………………………...........................................</t>
  </si>
  <si>
    <t>……..............................................................................................................................</t>
  </si>
  <si>
    <t xml:space="preserve">Държава:      </t>
  </si>
  <si>
    <t>…….......................................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</si>
  <si>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</t>
  </si>
  <si>
    <t xml:space="preserve">            2. Желая да ползвам транспортна услуга и да получа  заявените учебници и учебни помагала на следния адрес:</t>
  </si>
  <si>
    <t>За учителя получавате екземпляр от книжките.
(Mоля, отбележете при необходимост.)</t>
  </si>
  <si>
    <t>СУМА С ДДС:</t>
  </si>
  <si>
    <t>В училището на Бухалчето. 4 години. Да подготвим детето за писане</t>
  </si>
  <si>
    <t>…................................................................................................................</t>
  </si>
  <si>
    <t>КОД</t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</si>
  <si>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.....................................................................................................................................................</t>
    </r>
  </si>
  <si>
    <r>
      <t xml:space="preserve">Държава: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</t>
    </r>
  </si>
  <si>
    <r>
      <t xml:space="preserve">Пощенски код: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</si>
  <si>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</t>
    </r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</si>
  <si>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</si>
  <si>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</si>
  <si>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</t>
    </r>
  </si>
  <si>
    <r>
      <t>Стационарен телефон на лице за контакт: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.........................................................................................</t>
    </r>
  </si>
  <si>
    <r>
      <t xml:space="preserve">Мобилен телефон на лице за контакт: 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...............................................................................................</t>
    </r>
  </si>
  <si>
    <r>
      <t xml:space="preserve">Имейл на лице за контакт: 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.................................................................................................................</t>
    </r>
  </si>
  <si>
    <t>Чуден свят. Игри по всички образователни  направления.</t>
  </si>
  <si>
    <t>ОБЩО СУМА  С  ДДС:</t>
  </si>
  <si>
    <r>
      <t xml:space="preserve"> Наименование на заявителя: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</t>
    </r>
  </si>
  <si>
    <t>........................................................................................................................................</t>
  </si>
  <si>
    <t>2. EUR/USD</t>
  </si>
  <si>
    <t>0.00 €</t>
  </si>
  <si>
    <r>
      <t xml:space="preserve">0.00 </t>
    </r>
    <r>
      <rPr>
        <b/>
        <sz val="12"/>
        <color theme="1"/>
        <rFont val="Calibri"/>
        <family val="2"/>
        <charset val="204"/>
      </rPr>
      <t>лв.</t>
    </r>
  </si>
  <si>
    <t>Ед. цена с ДДС в евро:</t>
  </si>
  <si>
    <t>Ед. цена с ДДС в лева:</t>
  </si>
  <si>
    <t>СУМA С  ДДС:</t>
  </si>
  <si>
    <t xml:space="preserve">            1. Желая да получа заявените учебници и учебните помагала на място от складовата база на "Просвета".
</t>
  </si>
  <si>
    <t>за закупуване на познавателни книжки и помагала за II възрастова група (4 – 5 години)
за деца, живеещи в чужбина, за учебната 2026/2027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</si>
  <si>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Към комплекта получавате книга за учителя.</t>
  </si>
  <si>
    <t>Ако желаете да закупите за учителя с 50% търговска отстъпка, моля да отбележите необходимите Ви артикули: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</si>
</sst>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-#,##0"/>
    <numFmt numFmtId="165" formatCode="#,##0.00\ &quot;лв.&quot;"/>
    <numFmt numFmtId="166" formatCode="0.000"/>
    <numFmt numFmtId="167" formatCode="#,##0.00\ [$€-1]"/>
  </numFmts>
  <fonts count="60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333333"/>
      <name val="Times New Roman"/>
      <family val="1"/>
      <charset val="204"/>
    </font>
    <font>
      <sz val="12"/>
      <color theme="0"/>
      <name val="Arial"/>
      <family val="2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</font>
    <font>
      <b/>
      <sz val="12"/>
      <color theme="1"/>
      <name val="Calibri"/>
      <family val="2"/>
      <charset val="204"/>
    </font>
    <font>
      <sz val="11"/>
      <color rgb="FF000000"/>
      <name val="Times New Roman"/>
      <family val="1"/>
    </font>
    <font>
      <sz val="11"/>
      <color rgb="FF000000"/>
      <name val="Calibri"/>
      <family val="2"/>
      <charset val="204"/>
    </font>
    <font>
      <b/>
      <sz val="10"/>
      <color rgb="FFFF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24" fillId="0" borderId="0" xfId="38" applyFont="1" applyAlignment="1">
      <alignment horizontal="left"/>
    </xf>
    <xf numFmtId="166" fontId="1" fillId="0" borderId="0" xfId="0" applyNumberFormat="1" applyFont="1"/>
    <xf numFmtId="2" fontId="3" fillId="0" borderId="0" xfId="0" applyNumberFormat="1" applyFont="1"/>
    <xf numFmtId="0" fontId="32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2" fillId="26" borderId="12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left" vertical="center"/>
    </xf>
    <xf numFmtId="1" fontId="32" fillId="0" borderId="11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1" fontId="32" fillId="0" borderId="1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31" fillId="0" borderId="0" xfId="0" applyFont="1" applyAlignment="1">
      <alignment horizontal="right"/>
    </xf>
    <xf numFmtId="0" fontId="34" fillId="0" borderId="0" xfId="0" applyFont="1"/>
    <xf numFmtId="164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/>
    </xf>
    <xf numFmtId="164" fontId="35" fillId="0" borderId="13" xfId="0" applyNumberFormat="1" applyFont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35" fillId="0" borderId="0" xfId="0" applyFont="1"/>
    <xf numFmtId="165" fontId="33" fillId="0" borderId="0" xfId="0" applyNumberFormat="1" applyFont="1" applyAlignment="1">
      <alignment vertical="center"/>
    </xf>
    <xf numFmtId="164" fontId="32" fillId="0" borderId="13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/>
    </xf>
    <xf numFmtId="164" fontId="32" fillId="0" borderId="0" xfId="0" applyNumberFormat="1" applyFont="1" applyAlignment="1">
      <alignment vertical="top" wrapText="1"/>
    </xf>
    <xf numFmtId="0" fontId="36" fillId="0" borderId="0" xfId="0" applyFont="1"/>
    <xf numFmtId="164" fontId="32" fillId="0" borderId="0" xfId="0" applyNumberFormat="1" applyFont="1" applyAlignment="1">
      <alignment vertical="center" wrapText="1"/>
    </xf>
    <xf numFmtId="166" fontId="33" fillId="0" borderId="0" xfId="0" applyNumberFormat="1" applyFont="1"/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165" fontId="31" fillId="0" borderId="0" xfId="0" applyNumberFormat="1" applyFont="1" applyAlignment="1">
      <alignment vertical="center"/>
    </xf>
    <xf numFmtId="0" fontId="34" fillId="0" borderId="0" xfId="38" applyFont="1"/>
    <xf numFmtId="164" fontId="31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1" fontId="37" fillId="24" borderId="10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Alignment="1">
      <alignment horizontal="right" vertical="center" wrapText="1"/>
    </xf>
    <xf numFmtId="164" fontId="31" fillId="0" borderId="0" xfId="0" applyNumberFormat="1" applyFont="1" applyAlignment="1">
      <alignment horizontal="right" vertical="center"/>
    </xf>
    <xf numFmtId="166" fontId="32" fillId="0" borderId="0" xfId="0" applyNumberFormat="1" applyFont="1" applyAlignment="1">
      <alignment horizontal="right" vertical="center" wrapText="1"/>
    </xf>
    <xf numFmtId="0" fontId="31" fillId="0" borderId="0" xfId="38" applyFont="1"/>
    <xf numFmtId="0" fontId="31" fillId="0" borderId="0" xfId="38" applyFont="1" applyAlignment="1">
      <alignment horizontal="right"/>
    </xf>
    <xf numFmtId="0" fontId="35" fillId="0" borderId="27" xfId="0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165" fontId="25" fillId="0" borderId="14" xfId="0" applyNumberFormat="1" applyFont="1" applyBorder="1"/>
    <xf numFmtId="164" fontId="32" fillId="0" borderId="28" xfId="0" applyNumberFormat="1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center" wrapText="1"/>
    </xf>
    <xf numFmtId="0" fontId="1" fillId="27" borderId="12" xfId="0" applyFont="1" applyFill="1" applyBorder="1" applyAlignment="1">
      <alignment vertical="center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9" fillId="0" borderId="0" xfId="0" applyFont="1"/>
    <xf numFmtId="0" fontId="40" fillId="0" borderId="0" xfId="0" applyFont="1"/>
    <xf numFmtId="0" fontId="30" fillId="0" borderId="0" xfId="0" applyFont="1"/>
    <xf numFmtId="164" fontId="41" fillId="0" borderId="0" xfId="0" applyNumberFormat="1" applyFont="1" applyAlignment="1">
      <alignment vertical="top" wrapText="1"/>
    </xf>
    <xf numFmtId="0" fontId="42" fillId="0" borderId="0" xfId="0" applyFont="1"/>
    <xf numFmtId="164" fontId="35" fillId="26" borderId="1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31" fillId="0" borderId="10" xfId="0" applyNumberFormat="1" applyFont="1" applyBorder="1" applyAlignment="1">
      <alignment horizontal="left" vertical="center"/>
    </xf>
    <xf numFmtId="0" fontId="35" fillId="27" borderId="10" xfId="0" applyFont="1" applyFill="1" applyBorder="1" applyAlignment="1">
      <alignment horizontal="center" vertical="center" wrapText="1"/>
    </xf>
    <xf numFmtId="1" fontId="31" fillId="0" borderId="13" xfId="0" applyNumberFormat="1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vertical="center" wrapText="1"/>
    </xf>
    <xf numFmtId="165" fontId="28" fillId="0" borderId="1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1" fontId="31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/>
    </xf>
    <xf numFmtId="166" fontId="32" fillId="0" borderId="0" xfId="0" applyNumberFormat="1" applyFont="1" applyAlignment="1">
      <alignment horizontal="right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vertical="center"/>
    </xf>
    <xf numFmtId="0" fontId="28" fillId="25" borderId="10" xfId="0" applyFont="1" applyFill="1" applyBorder="1" applyAlignment="1">
      <alignment vertical="center" wrapText="1"/>
    </xf>
    <xf numFmtId="164" fontId="28" fillId="0" borderId="10" xfId="0" applyNumberFormat="1" applyFont="1" applyBorder="1" applyAlignment="1">
      <alignment horizontal="left" vertical="center" wrapText="1"/>
    </xf>
    <xf numFmtId="164" fontId="28" fillId="24" borderId="10" xfId="0" applyNumberFormat="1" applyFont="1" applyFill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9" fontId="28" fillId="24" borderId="10" xfId="0" applyNumberFormat="1" applyFont="1" applyFill="1" applyBorder="1" applyAlignment="1">
      <alignment horizontal="center" vertical="center"/>
    </xf>
    <xf numFmtId="165" fontId="28" fillId="25" borderId="10" xfId="0" applyNumberFormat="1" applyFont="1" applyFill="1" applyBorder="1" applyAlignment="1">
      <alignment horizontal="center" vertical="center"/>
    </xf>
    <xf numFmtId="9" fontId="28" fillId="0" borderId="10" xfId="0" applyNumberFormat="1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1" fontId="52" fillId="0" borderId="10" xfId="0" applyNumberFormat="1" applyFont="1" applyBorder="1" applyAlignment="1" applyProtection="1">
      <alignment horizontal="center" vertical="center" wrapText="1"/>
      <protection locked="0"/>
    </xf>
    <xf numFmtId="1" fontId="37" fillId="0" borderId="10" xfId="0" applyNumberFormat="1" applyFont="1" applyBorder="1" applyAlignment="1" applyProtection="1">
      <alignment horizontal="center" vertical="center" wrapText="1"/>
      <protection locked="0"/>
    </xf>
    <xf numFmtId="164" fontId="53" fillId="0" borderId="10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top"/>
    </xf>
    <xf numFmtId="2" fontId="50" fillId="0" borderId="0" xfId="0" applyNumberFormat="1" applyFont="1" applyAlignment="1">
      <alignment vertical="center"/>
    </xf>
    <xf numFmtId="9" fontId="28" fillId="24" borderId="37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/>
    </xf>
    <xf numFmtId="9" fontId="33" fillId="0" borderId="41" xfId="0" applyNumberFormat="1" applyFont="1" applyBorder="1" applyAlignment="1">
      <alignment horizontal="center" vertical="center" wrapText="1"/>
    </xf>
    <xf numFmtId="167" fontId="3" fillId="0" borderId="0" xfId="0" applyNumberFormat="1" applyFont="1"/>
    <xf numFmtId="9" fontId="31" fillId="0" borderId="41" xfId="0" applyNumberFormat="1" applyFont="1" applyBorder="1" applyAlignment="1">
      <alignment horizontal="center" vertical="center" wrapText="1"/>
    </xf>
    <xf numFmtId="1" fontId="37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wrapText="1"/>
    </xf>
    <xf numFmtId="167" fontId="3" fillId="30" borderId="0" xfId="0" applyNumberFormat="1" applyFont="1" applyFill="1"/>
    <xf numFmtId="0" fontId="1" fillId="31" borderId="0" xfId="0" applyFont="1" applyFill="1"/>
    <xf numFmtId="0" fontId="1" fillId="31" borderId="0" xfId="0" applyFont="1" applyFill="1" applyAlignment="1">
      <alignment horizontal="right" vertical="top"/>
    </xf>
    <xf numFmtId="0" fontId="2" fillId="31" borderId="0" xfId="0" applyFont="1" applyFill="1"/>
    <xf numFmtId="0" fontId="25" fillId="31" borderId="0" xfId="0" applyFont="1" applyFill="1"/>
    <xf numFmtId="0" fontId="0" fillId="31" borderId="0" xfId="0" applyFill="1"/>
    <xf numFmtId="0" fontId="3" fillId="31" borderId="0" xfId="0" applyFont="1" applyFill="1"/>
    <xf numFmtId="0" fontId="3" fillId="31" borderId="0" xfId="0" applyFont="1" applyFill="1" applyAlignment="1">
      <alignment wrapText="1"/>
    </xf>
    <xf numFmtId="165" fontId="54" fillId="31" borderId="11" xfId="0" applyNumberFormat="1" applyFont="1" applyFill="1" applyBorder="1" applyAlignment="1">
      <alignment horizontal="center" vertical="center"/>
    </xf>
    <xf numFmtId="0" fontId="1" fillId="31" borderId="11" xfId="0" applyFont="1" applyFill="1" applyBorder="1" applyAlignment="1">
      <alignment horizontal="left" vertical="center"/>
    </xf>
    <xf numFmtId="0" fontId="3" fillId="31" borderId="0" xfId="0" applyFont="1" applyFill="1" applyAlignment="1">
      <alignment horizontal="left"/>
    </xf>
    <xf numFmtId="0" fontId="38" fillId="32" borderId="15" xfId="0" applyFont="1" applyFill="1" applyBorder="1" applyAlignment="1">
      <alignment horizontal="center" vertical="center" wrapText="1"/>
    </xf>
    <xf numFmtId="2" fontId="50" fillId="31" borderId="0" xfId="0" applyNumberFormat="1" applyFont="1" applyFill="1" applyAlignment="1">
      <alignment vertical="center"/>
    </xf>
    <xf numFmtId="0" fontId="1" fillId="33" borderId="0" xfId="0" applyFont="1" applyFill="1"/>
    <xf numFmtId="0" fontId="1" fillId="33" borderId="0" xfId="0" applyFont="1" applyFill="1" applyAlignment="1">
      <alignment horizontal="right" vertical="top"/>
    </xf>
    <xf numFmtId="0" fontId="2" fillId="33" borderId="0" xfId="0" applyFont="1" applyFill="1"/>
    <xf numFmtId="0" fontId="2" fillId="33" borderId="0" xfId="0" applyFont="1" applyFill="1" applyAlignment="1">
      <alignment horizontal="center"/>
    </xf>
    <xf numFmtId="0" fontId="3" fillId="33" borderId="0" xfId="0" applyFont="1" applyFill="1"/>
    <xf numFmtId="0" fontId="58" fillId="34" borderId="0" xfId="0" applyFont="1" applyFill="1"/>
    <xf numFmtId="0" fontId="3" fillId="33" borderId="0" xfId="0" applyFont="1" applyFill="1" applyAlignment="1">
      <alignment horizontal="left"/>
    </xf>
    <xf numFmtId="0" fontId="0" fillId="33" borderId="0" xfId="0" applyFill="1"/>
    <xf numFmtId="0" fontId="3" fillId="33" borderId="0" xfId="0" applyFont="1" applyFill="1" applyAlignment="1">
      <alignment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165" fontId="3" fillId="0" borderId="10" xfId="0" applyNumberFormat="1" applyFont="1" applyBorder="1" applyAlignment="1">
      <alignment horizontal="center" vertical="center"/>
    </xf>
    <xf numFmtId="165" fontId="57" fillId="0" borderId="10" xfId="0" applyNumberFormat="1" applyFont="1" applyBorder="1" applyAlignment="1">
      <alignment horizontal="center" vertical="center" wrapText="1"/>
    </xf>
    <xf numFmtId="167" fontId="54" fillId="31" borderId="11" xfId="0" applyNumberFormat="1" applyFont="1" applyFill="1" applyBorder="1" applyAlignment="1">
      <alignment horizontal="center" vertical="center"/>
    </xf>
    <xf numFmtId="167" fontId="25" fillId="26" borderId="14" xfId="0" applyNumberFormat="1" applyFont="1" applyFill="1" applyBorder="1"/>
    <xf numFmtId="167" fontId="33" fillId="25" borderId="10" xfId="0" applyNumberFormat="1" applyFont="1" applyFill="1" applyBorder="1" applyAlignment="1">
      <alignment horizontal="center" vertical="center" wrapText="1"/>
    </xf>
    <xf numFmtId="165" fontId="33" fillId="0" borderId="10" xfId="0" applyNumberFormat="1" applyFont="1" applyBorder="1" applyAlignment="1">
      <alignment horizontal="center" vertical="center" wrapText="1"/>
    </xf>
    <xf numFmtId="167" fontId="31" fillId="0" borderId="10" xfId="0" applyNumberFormat="1" applyFont="1" applyBorder="1" applyAlignment="1">
      <alignment horizontal="center" vertical="center" wrapText="1"/>
    </xf>
    <xf numFmtId="167" fontId="28" fillId="31" borderId="11" xfId="0" applyNumberFormat="1" applyFont="1" applyFill="1" applyBorder="1" applyAlignment="1">
      <alignment horizontal="center" vertical="center"/>
    </xf>
    <xf numFmtId="165" fontId="3" fillId="30" borderId="0" xfId="0" applyNumberFormat="1" applyFont="1" applyFill="1"/>
    <xf numFmtId="167" fontId="28" fillId="0" borderId="10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7" fontId="28" fillId="0" borderId="3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left" vertical="top"/>
    </xf>
    <xf numFmtId="0" fontId="46" fillId="0" borderId="0" xfId="0" applyFont="1" applyAlignment="1">
      <alignment horizontal="center" vertical="center" wrapText="1"/>
    </xf>
    <xf numFmtId="164" fontId="31" fillId="0" borderId="10" xfId="0" applyNumberFormat="1" applyFont="1" applyBorder="1" applyAlignment="1">
      <alignment horizontal="left" vertical="center"/>
    </xf>
    <xf numFmtId="0" fontId="32" fillId="26" borderId="10" xfId="0" applyFont="1" applyFill="1" applyBorder="1" applyAlignment="1">
      <alignment horizontal="center" vertical="center" wrapText="1"/>
    </xf>
    <xf numFmtId="0" fontId="32" fillId="26" borderId="10" xfId="38" applyFont="1" applyFill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right" vertical="center" wrapText="1" indent="1"/>
    </xf>
    <xf numFmtId="0" fontId="32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5" fillId="28" borderId="31" xfId="0" applyFont="1" applyFill="1" applyBorder="1" applyAlignment="1">
      <alignment vertical="center" wrapText="1"/>
    </xf>
    <xf numFmtId="0" fontId="35" fillId="28" borderId="34" xfId="0" applyFont="1" applyFill="1" applyBorder="1" applyAlignment="1">
      <alignment vertical="center" wrapText="1"/>
    </xf>
    <xf numFmtId="0" fontId="35" fillId="28" borderId="32" xfId="0" applyFont="1" applyFill="1" applyBorder="1" applyAlignment="1">
      <alignment vertical="center" wrapText="1"/>
    </xf>
    <xf numFmtId="164" fontId="45" fillId="0" borderId="0" xfId="0" applyNumberFormat="1" applyFont="1" applyAlignment="1">
      <alignment horizontal="left" vertical="center" wrapText="1" indent="6"/>
    </xf>
    <xf numFmtId="164" fontId="44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49" fillId="0" borderId="0" xfId="0" applyFont="1" applyAlignment="1" applyProtection="1">
      <alignment horizontal="center"/>
      <protection locked="0"/>
    </xf>
    <xf numFmtId="0" fontId="46" fillId="29" borderId="0" xfId="0" applyFont="1" applyFill="1" applyAlignment="1">
      <alignment horizontal="center" vertical="center" wrapText="1"/>
    </xf>
    <xf numFmtId="0" fontId="47" fillId="0" borderId="0" xfId="34" applyFont="1" applyAlignment="1" applyProtection="1">
      <alignment horizontal="center" vertical="top" wrapText="1"/>
    </xf>
    <xf numFmtId="0" fontId="33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alignment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3" fillId="0" borderId="31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5" fillId="0" borderId="11" xfId="0" applyNumberFormat="1" applyFont="1" applyBorder="1" applyAlignment="1">
      <alignment horizontal="center" vertical="center" wrapText="1"/>
    </xf>
    <xf numFmtId="167" fontId="32" fillId="26" borderId="12" xfId="0" applyNumberFormat="1" applyFont="1" applyFill="1" applyBorder="1" applyAlignment="1">
      <alignment horizontal="center" vertical="center"/>
    </xf>
    <xf numFmtId="167" fontId="32" fillId="26" borderId="11" xfId="0" applyNumberFormat="1" applyFont="1" applyFill="1" applyBorder="1" applyAlignment="1">
      <alignment horizontal="center" vertical="center"/>
    </xf>
    <xf numFmtId="164" fontId="32" fillId="0" borderId="12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5" fillId="0" borderId="42" xfId="0" applyNumberFormat="1" applyFont="1" applyBorder="1" applyAlignment="1">
      <alignment horizontal="center" vertical="center"/>
    </xf>
    <xf numFmtId="164" fontId="35" fillId="0" borderId="43" xfId="0" applyNumberFormat="1" applyFont="1" applyBorder="1" applyAlignment="1">
      <alignment horizontal="center" vertical="center"/>
    </xf>
    <xf numFmtId="0" fontId="32" fillId="26" borderId="38" xfId="0" applyFont="1" applyFill="1" applyBorder="1" applyAlignment="1">
      <alignment horizontal="right" vertical="center" indent="1"/>
    </xf>
    <xf numFmtId="0" fontId="32" fillId="26" borderId="39" xfId="0" applyFont="1" applyFill="1" applyBorder="1" applyAlignment="1">
      <alignment horizontal="right" vertical="center" indent="1"/>
    </xf>
    <xf numFmtId="0" fontId="32" fillId="26" borderId="24" xfId="0" applyFont="1" applyFill="1" applyBorder="1" applyAlignment="1">
      <alignment horizontal="right" vertical="center" indent="1"/>
    </xf>
    <xf numFmtId="0" fontId="32" fillId="26" borderId="25" xfId="0" applyFont="1" applyFill="1" applyBorder="1" applyAlignment="1">
      <alignment horizontal="right" vertical="center" indent="1"/>
    </xf>
    <xf numFmtId="0" fontId="35" fillId="24" borderId="10" xfId="0" applyFont="1" applyFill="1" applyBorder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right" vertical="center" wrapText="1" indent="1"/>
    </xf>
    <xf numFmtId="0" fontId="32" fillId="26" borderId="10" xfId="0" applyFont="1" applyFill="1" applyBorder="1" applyAlignment="1">
      <alignment horizontal="center" vertical="center"/>
    </xf>
    <xf numFmtId="0" fontId="35" fillId="27" borderId="10" xfId="0" applyFont="1" applyFill="1" applyBorder="1" applyAlignment="1">
      <alignment horizontal="center" vertical="center" wrapText="1"/>
    </xf>
    <xf numFmtId="167" fontId="32" fillId="26" borderId="20" xfId="0" applyNumberFormat="1" applyFont="1" applyFill="1" applyBorder="1" applyAlignment="1">
      <alignment horizontal="center" vertical="center"/>
    </xf>
    <xf numFmtId="167" fontId="32" fillId="26" borderId="21" xfId="0" applyNumberFormat="1" applyFont="1" applyFill="1" applyBorder="1" applyAlignment="1">
      <alignment horizontal="center" vertical="center"/>
    </xf>
    <xf numFmtId="167" fontId="32" fillId="26" borderId="22" xfId="0" applyNumberFormat="1" applyFont="1" applyFill="1" applyBorder="1" applyAlignment="1">
      <alignment horizontal="center" vertical="center"/>
    </xf>
    <xf numFmtId="167" fontId="32" fillId="26" borderId="23" xfId="0" applyNumberFormat="1" applyFont="1" applyFill="1" applyBorder="1" applyAlignment="1">
      <alignment horizontal="center" vertical="center"/>
    </xf>
    <xf numFmtId="167" fontId="32" fillId="26" borderId="40" xfId="0" applyNumberFormat="1" applyFont="1" applyFill="1" applyBorder="1" applyAlignment="1">
      <alignment horizontal="center" vertical="center" wrapText="1"/>
    </xf>
    <xf numFmtId="167" fontId="32" fillId="26" borderId="15" xfId="0" applyNumberFormat="1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28" borderId="31" xfId="0" applyFont="1" applyFill="1" applyBorder="1" applyAlignment="1">
      <alignment vertical="center" wrapText="1"/>
    </xf>
    <xf numFmtId="0" fontId="32" fillId="28" borderId="34" xfId="0" applyFont="1" applyFill="1" applyBorder="1" applyAlignment="1">
      <alignment vertical="center" wrapText="1"/>
    </xf>
    <xf numFmtId="0" fontId="32" fillId="28" borderId="32" xfId="0" applyFont="1" applyFill="1" applyBorder="1" applyAlignment="1">
      <alignment vertical="center" wrapText="1"/>
    </xf>
    <xf numFmtId="0" fontId="31" fillId="0" borderId="1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/>
    </xf>
    <xf numFmtId="0" fontId="33" fillId="0" borderId="44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164" fontId="33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left" vertical="center" wrapText="1"/>
    </xf>
    <xf numFmtId="0" fontId="31" fillId="0" borderId="10" xfId="0" applyFont="1" applyBorder="1" applyAlignment="1">
      <alignment horizontal="center" vertical="center"/>
    </xf>
    <xf numFmtId="164" fontId="51" fillId="26" borderId="20" xfId="0" applyNumberFormat="1" applyFont="1" applyFill="1" applyBorder="1" applyAlignment="1">
      <alignment horizontal="center" vertical="center" wrapText="1"/>
    </xf>
    <xf numFmtId="164" fontId="51" fillId="26" borderId="26" xfId="0" applyNumberFormat="1" applyFont="1" applyFill="1" applyBorder="1" applyAlignment="1">
      <alignment horizontal="center" vertical="center" wrapText="1"/>
    </xf>
    <xf numFmtId="164" fontId="51" fillId="26" borderId="22" xfId="0" applyNumberFormat="1" applyFont="1" applyFill="1" applyBorder="1" applyAlignment="1">
      <alignment horizontal="center" vertical="center" wrapText="1"/>
    </xf>
    <xf numFmtId="164" fontId="51" fillId="26" borderId="36" xfId="0" applyNumberFormat="1" applyFont="1" applyFill="1" applyBorder="1" applyAlignment="1">
      <alignment horizontal="center" vertical="center" wrapText="1"/>
    </xf>
    <xf numFmtId="167" fontId="50" fillId="26" borderId="38" xfId="0" applyNumberFormat="1" applyFont="1" applyFill="1" applyBorder="1" applyAlignment="1">
      <alignment horizontal="center" vertical="center"/>
    </xf>
    <xf numFmtId="167" fontId="50" fillId="26" borderId="39" xfId="0" applyNumberFormat="1" applyFont="1" applyFill="1" applyBorder="1" applyAlignment="1">
      <alignment horizontal="center" vertical="center"/>
    </xf>
    <xf numFmtId="167" fontId="50" fillId="26" borderId="24" xfId="0" applyNumberFormat="1" applyFont="1" applyFill="1" applyBorder="1" applyAlignment="1">
      <alignment horizontal="center" vertical="center"/>
    </xf>
    <xf numFmtId="167" fontId="50" fillId="26" borderId="25" xfId="0" applyNumberFormat="1" applyFont="1" applyFill="1" applyBorder="1" applyAlignment="1">
      <alignment horizontal="center" vertical="center"/>
    </xf>
    <xf numFmtId="165" fontId="50" fillId="26" borderId="46" xfId="0" applyNumberFormat="1" applyFont="1" applyFill="1" applyBorder="1" applyAlignment="1">
      <alignment horizontal="center" vertical="center"/>
    </xf>
    <xf numFmtId="165" fontId="50" fillId="26" borderId="39" xfId="0" applyNumberFormat="1" applyFont="1" applyFill="1" applyBorder="1" applyAlignment="1">
      <alignment horizontal="center" vertical="center"/>
    </xf>
    <xf numFmtId="165" fontId="50" fillId="26" borderId="47" xfId="0" applyNumberFormat="1" applyFont="1" applyFill="1" applyBorder="1" applyAlignment="1">
      <alignment horizontal="center" vertical="center"/>
    </xf>
    <xf numFmtId="165" fontId="50" fillId="26" borderId="25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4" fillId="0" borderId="0" xfId="38" applyFont="1" applyAlignment="1">
      <alignment horizontal="center" vertical="center"/>
    </xf>
    <xf numFmtId="0" fontId="31" fillId="0" borderId="0" xfId="38" applyFont="1" applyAlignment="1" applyProtection="1">
      <alignment horizontal="center"/>
      <protection locked="0"/>
    </xf>
    <xf numFmtId="164" fontId="35" fillId="0" borderId="10" xfId="0" applyNumberFormat="1" applyFont="1" applyBorder="1" applyAlignment="1">
      <alignment horizontal="center" vertical="center" wrapText="1"/>
    </xf>
    <xf numFmtId="164" fontId="32" fillId="0" borderId="42" xfId="0" applyNumberFormat="1" applyFont="1" applyBorder="1" applyAlignment="1">
      <alignment horizontal="center" vertical="center" wrapText="1"/>
    </xf>
    <xf numFmtId="164" fontId="32" fillId="0" borderId="43" xfId="0" applyNumberFormat="1" applyFont="1" applyBorder="1" applyAlignment="1">
      <alignment horizontal="center" vertical="center" wrapText="1"/>
    </xf>
    <xf numFmtId="167" fontId="32" fillId="26" borderId="10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27" borderId="12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164" fontId="44" fillId="0" borderId="0" xfId="0" applyNumberFormat="1" applyFont="1" applyAlignment="1">
      <alignment horizontal="center" vertical="center" wrapText="1"/>
    </xf>
    <xf numFmtId="0" fontId="55" fillId="24" borderId="45" xfId="0" applyFont="1" applyFill="1" applyBorder="1" applyAlignment="1">
      <alignment horizontal="center" vertical="center" wrapText="1"/>
    </xf>
    <xf numFmtId="0" fontId="55" fillId="24" borderId="40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164" fontId="43" fillId="0" borderId="17" xfId="0" applyNumberFormat="1" applyFont="1" applyBorder="1" applyAlignment="1">
      <alignment vertical="center" wrapText="1"/>
    </xf>
    <xf numFmtId="164" fontId="43" fillId="0" borderId="18" xfId="0" applyNumberFormat="1" applyFont="1" applyBorder="1" applyAlignment="1">
      <alignment vertical="center" wrapText="1"/>
    </xf>
    <xf numFmtId="164" fontId="59" fillId="0" borderId="0" xfId="0" applyNumberFormat="1" applyFont="1" applyBorder="1" applyAlignment="1">
      <alignment horizontal="center" vertical="center" wrapText="1"/>
    </xf>
    <xf numFmtId="164" fontId="59" fillId="0" borderId="28" xfId="0" applyNumberFormat="1" applyFont="1" applyBorder="1" applyAlignment="1">
      <alignment horizontal="center" vertical="center" wrapText="1"/>
    </xf>
    <xf numFmtId="0" fontId="59" fillId="0" borderId="29" xfId="0" applyFont="1" applyBorder="1" applyAlignment="1">
      <alignment horizontal="center" wrapText="1"/>
    </xf>
    <xf numFmtId="0" fontId="59" fillId="0" borderId="30" xfId="0" applyFont="1" applyBorder="1" applyAlignment="1">
      <alignment horizontal="center" wrapText="1"/>
    </xf>
    <xf numFmtId="164" fontId="59" fillId="0" borderId="17" xfId="0" applyNumberFormat="1" applyFont="1" applyBorder="1" applyAlignment="1">
      <alignment horizontal="center" vertical="center" wrapText="1"/>
    </xf>
    <xf numFmtId="164" fontId="59" fillId="0" borderId="18" xfId="0" applyNumberFormat="1" applyFont="1" applyBorder="1" applyAlignment="1">
      <alignment horizontal="center" vertical="center" wrapText="1"/>
    </xf>
    <xf numFmtId="164" fontId="59" fillId="0" borderId="0" xfId="0" applyNumberFormat="1" applyFont="1" applyAlignment="1">
      <alignment horizontal="center" vertical="center" wrapText="1"/>
    </xf>
    <xf numFmtId="164" fontId="59" fillId="0" borderId="19" xfId="0" applyNumberFormat="1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te 2" xfId="39" xr:uid="{00000000-0005-0000-0000-000027000000}"/>
    <cellStyle name="Output 2" xfId="40" xr:uid="{00000000-0005-0000-0000-000028000000}"/>
    <cellStyle name="Title 2" xfId="41" xr:uid="{00000000-0005-0000-0000-000029000000}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344169</xdr:colOff>
      <xdr:row>12</xdr:row>
      <xdr:rowOff>165368</xdr:rowOff>
    </xdr:from>
    <xdr:to>
      <xdr:col>12</xdr:col>
      <xdr:colOff>990599</xdr:colOff>
      <xdr:row>17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92519" y="3289568"/>
          <a:ext cx="3608705" cy="93000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0884 110 414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;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0884 267 755</a:t>
          </a:r>
          <a:endParaRPr lang="bg-BG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имейл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344169</xdr:colOff>
      <xdr:row>7</xdr:row>
      <xdr:rowOff>38099</xdr:rowOff>
    </xdr:from>
    <xdr:to>
      <xdr:col>12</xdr:col>
      <xdr:colOff>990599</xdr:colOff>
      <xdr:row>12</xdr:row>
      <xdr:rowOff>57149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92519" y="2143124"/>
          <a:ext cx="3608705" cy="10382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5393</xdr:colOff>
      <xdr:row>68</xdr:row>
      <xdr:rowOff>171450</xdr:rowOff>
    </xdr:from>
    <xdr:to>
      <xdr:col>12</xdr:col>
      <xdr:colOff>838200</xdr:colOff>
      <xdr:row>73</xdr:row>
      <xdr:rowOff>123824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3843" y="15801975"/>
          <a:ext cx="3233107" cy="16382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 sz="1100" b="1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endParaRPr lang="bg-BG">
            <a:effectLst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4762</xdr:colOff>
      <xdr:row>73</xdr:row>
      <xdr:rowOff>300844</xdr:rowOff>
    </xdr:from>
    <xdr:to>
      <xdr:col>12</xdr:col>
      <xdr:colOff>819150</xdr:colOff>
      <xdr:row>83</xdr:row>
      <xdr:rowOff>57150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62787" y="17712544"/>
          <a:ext cx="2947988" cy="29186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13849</xdr:colOff>
      <xdr:row>85</xdr:row>
      <xdr:rowOff>9524</xdr:rowOff>
    </xdr:from>
    <xdr:to>
      <xdr:col>12</xdr:col>
      <xdr:colOff>695324</xdr:colOff>
      <xdr:row>90</xdr:row>
      <xdr:rowOff>114300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643374" y="20535899"/>
          <a:ext cx="3081776" cy="163830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>
    <xdr:from>
      <xdr:col>8</xdr:col>
      <xdr:colOff>12670</xdr:colOff>
      <xdr:row>90</xdr:row>
      <xdr:rowOff>228601</xdr:rowOff>
    </xdr:from>
    <xdr:to>
      <xdr:col>12</xdr:col>
      <xdr:colOff>695325</xdr:colOff>
      <xdr:row>94</xdr:row>
      <xdr:rowOff>342900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61120" y="22612351"/>
          <a:ext cx="3082955" cy="11429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5777</xdr:colOff>
      <xdr:row>95</xdr:row>
      <xdr:rowOff>85725</xdr:rowOff>
    </xdr:from>
    <xdr:to>
      <xdr:col>12</xdr:col>
      <xdr:colOff>723900</xdr:colOff>
      <xdr:row>101</xdr:row>
      <xdr:rowOff>219075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16102" y="23831550"/>
          <a:ext cx="3118423" cy="19145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получава: </a:t>
          </a:r>
        </a:p>
        <a:p>
          <a:pPr algn="l">
            <a:lnSpc>
              <a:spcPts val="13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9525</xdr:colOff>
      <xdr:row>103</xdr:row>
      <xdr:rowOff>0</xdr:rowOff>
    </xdr:from>
    <xdr:to>
      <xdr:col>12</xdr:col>
      <xdr:colOff>1085850</xdr:colOff>
      <xdr:row>103</xdr:row>
      <xdr:rowOff>619125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525" y="26308050"/>
          <a:ext cx="9886950" cy="619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2457449</xdr:colOff>
      <xdr:row>28</xdr:row>
      <xdr:rowOff>152400</xdr:rowOff>
    </xdr:from>
    <xdr:to>
      <xdr:col>8</xdr:col>
      <xdr:colOff>314324</xdr:colOff>
      <xdr:row>30</xdr:row>
      <xdr:rowOff>57149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85DDC200-253C-4338-9FF4-8369C4171919}"/>
            </a:ext>
          </a:extLst>
        </xdr:cNvPr>
        <xdr:cNvSpPr txBox="1"/>
      </xdr:nvSpPr>
      <xdr:spPr>
        <a:xfrm>
          <a:off x="2705099" y="7105650"/>
          <a:ext cx="6010275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619126</xdr:colOff>
      <xdr:row>34</xdr:row>
      <xdr:rowOff>19050</xdr:rowOff>
    </xdr:from>
    <xdr:to>
      <xdr:col>11</xdr:col>
      <xdr:colOff>619125</xdr:colOff>
      <xdr:row>38</xdr:row>
      <xdr:rowOff>57150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037BDC25-CD8F-43E2-A338-0BBF05D5DB43}"/>
            </a:ext>
          </a:extLst>
        </xdr:cNvPr>
        <xdr:cNvSpPr txBox="1"/>
      </xdr:nvSpPr>
      <xdr:spPr>
        <a:xfrm>
          <a:off x="866776" y="8401050"/>
          <a:ext cx="9915524" cy="83820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608850</xdr:colOff>
      <xdr:row>51</xdr:row>
      <xdr:rowOff>136980</xdr:rowOff>
    </xdr:from>
    <xdr:to>
      <xdr:col>11</xdr:col>
      <xdr:colOff>620731</xdr:colOff>
      <xdr:row>54</xdr:row>
      <xdr:rowOff>197447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CABB6CE5-B85E-42A6-AD4C-F007BB2CE618}"/>
            </a:ext>
          </a:extLst>
        </xdr:cNvPr>
        <xdr:cNvSpPr txBox="1"/>
      </xdr:nvSpPr>
      <xdr:spPr>
        <a:xfrm>
          <a:off x="865704" y="11888047"/>
          <a:ext cx="8466656" cy="670496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</a:t>
          </a: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</a:p>
      </xdr:txBody>
    </xdr:sp>
    <xdr:clientData/>
  </xdr:twoCellAnchor>
  <xdr:twoCellAnchor>
    <xdr:from>
      <xdr:col>7</xdr:col>
      <xdr:colOff>353174</xdr:colOff>
      <xdr:row>17</xdr:row>
      <xdr:rowOff>147583</xdr:rowOff>
    </xdr:from>
    <xdr:to>
      <xdr:col>12</xdr:col>
      <xdr:colOff>990600</xdr:colOff>
      <xdr:row>27</xdr:row>
      <xdr:rowOff>38099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01524" y="4319533"/>
          <a:ext cx="3599701" cy="228129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457200" marR="0" lvl="1" indent="0" algn="ctr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0</xdr:colOff>
      <xdr:row>62</xdr:row>
      <xdr:rowOff>438151</xdr:rowOff>
    </xdr:from>
    <xdr:to>
      <xdr:col>12</xdr:col>
      <xdr:colOff>823282</xdr:colOff>
      <xdr:row>67</xdr:row>
      <xdr:rowOff>102055</xdr:rowOff>
    </xdr:to>
    <xdr:sp macro="" textlink="">
      <xdr:nvSpPr>
        <xdr:cNvPr id="21" name="Текстово поле 8">
          <a:extLst>
            <a:ext uri="{FF2B5EF4-FFF2-40B4-BE49-F238E27FC236}">
              <a16:creationId xmlns:a16="http://schemas.microsoft.com/office/drawing/2014/main" id="{B3D157A7-A900-44DB-89E2-0032D1B06EE6}"/>
            </a:ext>
          </a:extLst>
        </xdr:cNvPr>
        <xdr:cNvSpPr txBox="1"/>
      </xdr:nvSpPr>
      <xdr:spPr>
        <a:xfrm>
          <a:off x="6402161" y="14113330"/>
          <a:ext cx="3224942" cy="12423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b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8"/>
  <sheetViews>
    <sheetView showGridLines="0" showZeros="0" tabSelected="1" showRuler="0" topLeftCell="B1" zoomScaleNormal="100" zoomScaleSheetLayoutView="110" zoomScalePageLayoutView="89" workbookViewId="0">
      <selection activeCell="B10" sqref="B10:G10"/>
    </sheetView>
  </sheetViews>
  <sheetFormatPr defaultColWidth="0" defaultRowHeight="12" customHeight="1" zeroHeight="1" x14ac:dyDescent="0.25"/>
  <cols>
    <col min="1" max="1" width="22.5703125" style="132" hidden="1" customWidth="1"/>
    <col min="2" max="2" width="3.7109375" style="2" customWidth="1"/>
    <col min="3" max="3" width="37.28515625" style="2" customWidth="1"/>
    <col min="4" max="4" width="17.5703125" style="2" customWidth="1"/>
    <col min="5" max="5" width="9.7109375" style="2" customWidth="1"/>
    <col min="6" max="6" width="10.42578125" style="2" customWidth="1"/>
    <col min="7" max="7" width="9" style="8" customWidth="1"/>
    <col min="8" max="8" width="8.42578125" style="3" customWidth="1"/>
    <col min="9" max="9" width="6.42578125" style="2" customWidth="1"/>
    <col min="10" max="10" width="8.140625" style="2" customWidth="1"/>
    <col min="11" max="11" width="11.85546875" style="2" customWidth="1"/>
    <col min="12" max="12" width="9.5703125" style="2" customWidth="1"/>
    <col min="13" max="13" width="16.42578125" style="2" bestFit="1" customWidth="1"/>
    <col min="14" max="14" width="1" style="2" customWidth="1"/>
    <col min="15" max="15" width="11.42578125" style="121" hidden="1"/>
    <col min="16" max="17" width="9.140625" style="2" hidden="1"/>
    <col min="18" max="18" width="16.7109375" style="2" hidden="1"/>
    <col min="19" max="19" width="9.140625" style="2" hidden="1"/>
    <col min="20" max="20" width="1.7109375" style="2" hidden="1"/>
    <col min="21" max="16384" width="9.140625" style="2" hidden="1"/>
  </cols>
  <sheetData>
    <row r="1" spans="1:15" s="1" customFormat="1" ht="27" customHeight="1" x14ac:dyDescent="0.25">
      <c r="A1" s="128"/>
      <c r="B1" s="177" t="s">
        <v>12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55"/>
      <c r="O1" s="116"/>
    </row>
    <row r="2" spans="1:15" s="105" customFormat="1" ht="21.75" customHeight="1" x14ac:dyDescent="0.2">
      <c r="A2" s="129"/>
      <c r="B2" s="178" t="s">
        <v>13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55"/>
      <c r="O2" s="117"/>
    </row>
    <row r="3" spans="1:15" s="9" customFormat="1" ht="21.75" customHeight="1" x14ac:dyDescent="0.25">
      <c r="A3" s="130"/>
      <c r="B3" s="155" t="s">
        <v>50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18"/>
    </row>
    <row r="4" spans="1:15" s="9" customFormat="1" ht="15" customHeight="1" x14ac:dyDescent="0.25">
      <c r="A4" s="130"/>
      <c r="B4" s="181" t="s">
        <v>109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55"/>
      <c r="O4" s="118"/>
    </row>
    <row r="5" spans="1:15" s="9" customFormat="1" ht="15" customHeight="1" x14ac:dyDescent="0.25">
      <c r="A5" s="130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55"/>
      <c r="O5" s="118"/>
    </row>
    <row r="6" spans="1:15" s="9" customFormat="1" ht="50.25" customHeight="1" x14ac:dyDescent="0.25">
      <c r="A6" s="130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55"/>
      <c r="O6" s="118"/>
    </row>
    <row r="7" spans="1:15" s="9" customFormat="1" ht="15" customHeight="1" x14ac:dyDescent="0.25">
      <c r="A7" s="130"/>
      <c r="B7" s="162"/>
      <c r="C7" s="162"/>
      <c r="D7" s="162"/>
      <c r="E7" s="162"/>
      <c r="F7" s="162"/>
      <c r="G7" s="162"/>
      <c r="H7" s="162"/>
      <c r="I7" s="162"/>
      <c r="J7" s="162"/>
      <c r="K7" s="14"/>
      <c r="L7" s="14"/>
      <c r="M7" s="14"/>
      <c r="N7" s="155"/>
      <c r="O7" s="118"/>
    </row>
    <row r="8" spans="1:15" s="9" customFormat="1" ht="15" customHeight="1" x14ac:dyDescent="0.25">
      <c r="A8" s="130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55"/>
      <c r="O8" s="118"/>
    </row>
    <row r="9" spans="1:15" s="9" customFormat="1" ht="15.75" x14ac:dyDescent="0.25">
      <c r="A9" s="130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55"/>
      <c r="O9" s="118"/>
    </row>
    <row r="10" spans="1:15" s="1" customFormat="1" ht="17.100000000000001" customHeight="1" x14ac:dyDescent="0.25">
      <c r="A10" s="128"/>
      <c r="B10" s="187" t="s">
        <v>100</v>
      </c>
      <c r="C10" s="187"/>
      <c r="D10" s="187"/>
      <c r="E10" s="187"/>
      <c r="F10" s="187"/>
      <c r="G10" s="187"/>
      <c r="H10" s="182"/>
      <c r="I10" s="182"/>
      <c r="J10" s="182"/>
      <c r="K10" s="182"/>
      <c r="L10" s="182"/>
      <c r="M10" s="182"/>
      <c r="N10" s="155"/>
      <c r="O10" s="116"/>
    </row>
    <row r="11" spans="1:15" s="1" customFormat="1" ht="17.100000000000001" customHeight="1" x14ac:dyDescent="0.25">
      <c r="A11" s="128"/>
      <c r="B11" s="188" t="s">
        <v>101</v>
      </c>
      <c r="C11" s="188"/>
      <c r="D11" s="188"/>
      <c r="E11" s="188"/>
      <c r="F11" s="188"/>
      <c r="G11" s="188"/>
      <c r="H11" s="182"/>
      <c r="I11" s="182"/>
      <c r="J11" s="182"/>
      <c r="K11" s="182"/>
      <c r="L11" s="182"/>
      <c r="M11" s="182"/>
      <c r="N11" s="155"/>
      <c r="O11" s="116"/>
    </row>
    <row r="12" spans="1:15" s="1" customFormat="1" ht="17.100000000000001" customHeight="1" x14ac:dyDescent="0.25">
      <c r="A12" s="128"/>
      <c r="B12" s="189" t="s">
        <v>89</v>
      </c>
      <c r="C12" s="189"/>
      <c r="D12" s="189"/>
      <c r="E12" s="189"/>
      <c r="F12" s="189"/>
      <c r="G12" s="189"/>
      <c r="H12" s="182"/>
      <c r="I12" s="182"/>
      <c r="J12" s="182"/>
      <c r="K12" s="182"/>
      <c r="L12" s="182"/>
      <c r="M12" s="182"/>
      <c r="N12" s="155"/>
      <c r="O12" s="116"/>
    </row>
    <row r="13" spans="1:15" s="1" customFormat="1" ht="17.100000000000001" customHeight="1" x14ac:dyDescent="0.25">
      <c r="A13" s="128"/>
      <c r="B13" s="190" t="s">
        <v>93</v>
      </c>
      <c r="C13" s="190"/>
      <c r="D13" s="190"/>
      <c r="E13" s="190"/>
      <c r="F13" s="190"/>
      <c r="G13" s="190"/>
      <c r="H13" s="182"/>
      <c r="I13" s="182"/>
      <c r="J13" s="182"/>
      <c r="K13" s="182"/>
      <c r="L13" s="182"/>
      <c r="M13" s="182"/>
      <c r="N13" s="155"/>
      <c r="O13" s="116"/>
    </row>
    <row r="14" spans="1:15" s="1" customFormat="1" ht="17.100000000000001" customHeight="1" x14ac:dyDescent="0.25">
      <c r="A14" s="128"/>
      <c r="B14" s="190" t="s">
        <v>90</v>
      </c>
      <c r="C14" s="190"/>
      <c r="D14" s="190"/>
      <c r="E14" s="190"/>
      <c r="F14" s="190"/>
      <c r="G14" s="190"/>
      <c r="H14" s="182"/>
      <c r="I14" s="182"/>
      <c r="J14" s="182"/>
      <c r="K14" s="182"/>
      <c r="L14" s="182"/>
      <c r="M14" s="182"/>
      <c r="N14" s="155"/>
      <c r="O14" s="116"/>
    </row>
    <row r="15" spans="1:15" s="1" customFormat="1" ht="17.100000000000001" customHeight="1" x14ac:dyDescent="0.25">
      <c r="A15" s="128"/>
      <c r="B15" s="190" t="s">
        <v>92</v>
      </c>
      <c r="C15" s="190"/>
      <c r="D15" s="190"/>
      <c r="E15" s="190"/>
      <c r="F15" s="190"/>
      <c r="G15" s="190"/>
      <c r="H15" s="182"/>
      <c r="I15" s="182"/>
      <c r="J15" s="182"/>
      <c r="K15" s="182"/>
      <c r="L15" s="182"/>
      <c r="M15" s="182"/>
      <c r="N15" s="155"/>
      <c r="O15" s="116"/>
    </row>
    <row r="16" spans="1:15" s="1" customFormat="1" ht="17.100000000000001" customHeight="1" x14ac:dyDescent="0.25">
      <c r="A16" s="128"/>
      <c r="B16" s="190" t="s">
        <v>91</v>
      </c>
      <c r="C16" s="190"/>
      <c r="D16" s="190"/>
      <c r="E16" s="190"/>
      <c r="F16" s="190"/>
      <c r="G16" s="190"/>
      <c r="H16" s="182"/>
      <c r="I16" s="182"/>
      <c r="J16" s="182"/>
      <c r="K16" s="182"/>
      <c r="L16" s="182"/>
      <c r="M16" s="182"/>
      <c r="N16" s="155"/>
      <c r="O16" s="116"/>
    </row>
    <row r="17" spans="1:15" s="1" customFormat="1" ht="17.100000000000001" customHeight="1" x14ac:dyDescent="0.25">
      <c r="A17" s="128"/>
      <c r="B17" s="190" t="s">
        <v>88</v>
      </c>
      <c r="C17" s="190"/>
      <c r="D17" s="190"/>
      <c r="E17" s="190"/>
      <c r="F17" s="190"/>
      <c r="G17" s="190"/>
      <c r="H17" s="182"/>
      <c r="I17" s="182"/>
      <c r="J17" s="182"/>
      <c r="K17" s="182"/>
      <c r="L17" s="182"/>
      <c r="M17" s="182"/>
      <c r="N17" s="155"/>
      <c r="O17" s="116"/>
    </row>
    <row r="18" spans="1:15" s="1" customFormat="1" ht="17.100000000000001" customHeight="1" x14ac:dyDescent="0.25">
      <c r="A18" s="128"/>
      <c r="B18" s="190" t="s">
        <v>94</v>
      </c>
      <c r="C18" s="190"/>
      <c r="D18" s="190"/>
      <c r="E18" s="190"/>
      <c r="F18" s="190"/>
      <c r="G18" s="190"/>
      <c r="H18" s="182"/>
      <c r="I18" s="182"/>
      <c r="J18" s="182"/>
      <c r="K18" s="182"/>
      <c r="L18" s="182"/>
      <c r="M18" s="182"/>
      <c r="N18" s="155"/>
      <c r="O18" s="116"/>
    </row>
    <row r="19" spans="1:15" s="1" customFormat="1" ht="17.100000000000001" customHeight="1" x14ac:dyDescent="0.25">
      <c r="A19" s="128"/>
      <c r="B19" s="190" t="s">
        <v>96</v>
      </c>
      <c r="C19" s="190"/>
      <c r="D19" s="190"/>
      <c r="E19" s="190"/>
      <c r="F19" s="190"/>
      <c r="G19" s="190"/>
      <c r="H19" s="182"/>
      <c r="I19" s="182"/>
      <c r="J19" s="182"/>
      <c r="K19" s="182"/>
      <c r="L19" s="182"/>
      <c r="M19" s="182"/>
      <c r="N19" s="155"/>
      <c r="O19" s="116"/>
    </row>
    <row r="20" spans="1:15" s="1" customFormat="1" ht="17.100000000000001" customHeight="1" x14ac:dyDescent="0.25">
      <c r="A20" s="128"/>
      <c r="B20" s="190" t="s">
        <v>95</v>
      </c>
      <c r="C20" s="190"/>
      <c r="D20" s="190"/>
      <c r="E20" s="190"/>
      <c r="F20" s="190"/>
      <c r="G20" s="190"/>
      <c r="H20" s="182"/>
      <c r="I20" s="182"/>
      <c r="J20" s="182"/>
      <c r="K20" s="182"/>
      <c r="L20" s="182"/>
      <c r="M20" s="182"/>
      <c r="N20" s="155"/>
      <c r="O20" s="116"/>
    </row>
    <row r="21" spans="1:15" s="1" customFormat="1" ht="17.100000000000001" customHeight="1" x14ac:dyDescent="0.25">
      <c r="A21" s="128"/>
      <c r="B21" s="190" t="s">
        <v>97</v>
      </c>
      <c r="C21" s="190"/>
      <c r="D21" s="190"/>
      <c r="E21" s="190"/>
      <c r="F21" s="190"/>
      <c r="G21" s="190"/>
      <c r="H21" s="182"/>
      <c r="I21" s="182"/>
      <c r="J21" s="182"/>
      <c r="K21" s="182"/>
      <c r="L21" s="182"/>
      <c r="M21" s="182"/>
      <c r="N21" s="155"/>
      <c r="O21" s="116"/>
    </row>
    <row r="22" spans="1:15" s="1" customFormat="1" ht="15.75" x14ac:dyDescent="0.25">
      <c r="A22" s="128"/>
      <c r="B22" s="183"/>
      <c r="C22" s="183"/>
      <c r="D22" s="183"/>
      <c r="E22" s="183"/>
      <c r="F22" s="183"/>
      <c r="G22" s="183"/>
      <c r="H22" s="182"/>
      <c r="I22" s="182"/>
      <c r="J22" s="182"/>
      <c r="K22" s="182"/>
      <c r="L22" s="182"/>
      <c r="M22" s="182"/>
      <c r="N22" s="155"/>
      <c r="O22" s="116"/>
    </row>
    <row r="23" spans="1:15" s="1" customFormat="1" ht="15.75" x14ac:dyDescent="0.25">
      <c r="A23" s="128"/>
      <c r="B23" s="183"/>
      <c r="C23" s="183"/>
      <c r="D23" s="183"/>
      <c r="E23" s="183"/>
      <c r="F23" s="183"/>
      <c r="G23" s="183"/>
      <c r="H23" s="182"/>
      <c r="I23" s="182"/>
      <c r="J23" s="182"/>
      <c r="K23" s="182"/>
      <c r="L23" s="182"/>
      <c r="M23" s="182"/>
      <c r="N23" s="155"/>
      <c r="O23" s="116"/>
    </row>
    <row r="24" spans="1:15" s="1" customFormat="1" ht="15.75" x14ac:dyDescent="0.25">
      <c r="A24" s="128"/>
      <c r="B24" s="183"/>
      <c r="C24" s="183"/>
      <c r="D24" s="183"/>
      <c r="E24" s="183"/>
      <c r="F24" s="183"/>
      <c r="G24" s="183"/>
      <c r="H24" s="182"/>
      <c r="I24" s="182"/>
      <c r="J24" s="182"/>
      <c r="K24" s="182"/>
      <c r="L24" s="182"/>
      <c r="M24" s="182"/>
      <c r="N24" s="155"/>
      <c r="O24" s="116"/>
    </row>
    <row r="25" spans="1:15" s="1" customFormat="1" ht="25.5" customHeight="1" x14ac:dyDescent="0.25">
      <c r="A25" s="128"/>
      <c r="B25" s="17"/>
      <c r="C25" s="18" t="s">
        <v>57</v>
      </c>
      <c r="D25" s="19"/>
      <c r="E25" s="185"/>
      <c r="F25" s="186"/>
      <c r="G25" s="186"/>
      <c r="H25" s="182"/>
      <c r="I25" s="182"/>
      <c r="J25" s="182"/>
      <c r="K25" s="182"/>
      <c r="L25" s="182"/>
      <c r="M25" s="182"/>
      <c r="N25" s="155"/>
      <c r="O25" s="116"/>
    </row>
    <row r="26" spans="1:15" s="1" customFormat="1" ht="29.25" customHeight="1" x14ac:dyDescent="0.25">
      <c r="A26" s="128"/>
      <c r="B26" s="17"/>
      <c r="C26" s="18" t="s">
        <v>58</v>
      </c>
      <c r="D26" s="21"/>
      <c r="E26" s="185"/>
      <c r="F26" s="186"/>
      <c r="G26" s="186"/>
      <c r="H26" s="182"/>
      <c r="I26" s="182"/>
      <c r="J26" s="182"/>
      <c r="K26" s="182"/>
      <c r="L26" s="182"/>
      <c r="M26" s="182"/>
      <c r="N26" s="155"/>
      <c r="O26" s="116"/>
    </row>
    <row r="27" spans="1:15" s="1" customFormat="1" ht="20.25" customHeight="1" x14ac:dyDescent="0.25">
      <c r="A27" s="128"/>
      <c r="B27" s="184"/>
      <c r="C27" s="184"/>
      <c r="D27" s="184"/>
      <c r="E27" s="184"/>
      <c r="F27" s="184"/>
      <c r="G27" s="184"/>
      <c r="H27" s="182"/>
      <c r="I27" s="182"/>
      <c r="J27" s="182"/>
      <c r="K27" s="182"/>
      <c r="L27" s="182"/>
      <c r="M27" s="182"/>
      <c r="N27" s="155"/>
      <c r="O27" s="116"/>
    </row>
    <row r="28" spans="1:15" s="1" customFormat="1" ht="14.25" customHeight="1" x14ac:dyDescent="0.25">
      <c r="A28" s="128"/>
      <c r="B28" s="163"/>
      <c r="C28" s="163"/>
      <c r="D28" s="163"/>
      <c r="E28" s="163"/>
      <c r="F28" s="163"/>
      <c r="G28" s="163"/>
      <c r="H28" s="163"/>
      <c r="I28" s="163"/>
      <c r="J28" s="163"/>
      <c r="K28" s="15"/>
      <c r="L28" s="15"/>
      <c r="M28" s="15"/>
      <c r="N28" s="155"/>
      <c r="O28" s="116"/>
    </row>
    <row r="29" spans="1:15" s="88" customFormat="1" ht="20.25" customHeight="1" x14ac:dyDescent="0.25">
      <c r="A29" s="131"/>
      <c r="B29" s="91"/>
      <c r="C29" s="91"/>
      <c r="D29" s="91"/>
      <c r="E29" s="91"/>
      <c r="F29" s="91"/>
      <c r="G29" s="92"/>
      <c r="H29" s="92"/>
      <c r="I29" s="93"/>
      <c r="J29" s="93"/>
      <c r="K29" s="93"/>
      <c r="L29" s="93"/>
      <c r="N29" s="155"/>
      <c r="O29" s="119"/>
    </row>
    <row r="30" spans="1:15" s="88" customFormat="1" ht="23.25" customHeight="1" x14ac:dyDescent="0.25">
      <c r="A30" s="131"/>
      <c r="B30" s="89"/>
      <c r="C30" s="89"/>
      <c r="D30" s="89"/>
      <c r="E30" s="89"/>
      <c r="F30" s="89"/>
      <c r="G30" s="92"/>
      <c r="H30" s="92"/>
      <c r="I30" s="93"/>
      <c r="J30" s="93"/>
      <c r="K30" s="93"/>
      <c r="L30" s="93"/>
      <c r="N30" s="155"/>
      <c r="O30" s="119"/>
    </row>
    <row r="31" spans="1:15" customFormat="1" ht="15.75" x14ac:dyDescent="0.25">
      <c r="A31" s="131"/>
      <c r="K31" s="93"/>
      <c r="L31" s="93"/>
      <c r="N31" s="155"/>
      <c r="O31" s="120"/>
    </row>
    <row r="32" spans="1:15" customFormat="1" ht="21.75" customHeight="1" x14ac:dyDescent="0.25">
      <c r="A32" s="131"/>
      <c r="B32" s="174" t="s">
        <v>71</v>
      </c>
      <c r="C32" s="174"/>
      <c r="D32" s="174"/>
      <c r="E32" s="174"/>
      <c r="F32" s="174"/>
      <c r="G32" s="174"/>
      <c r="H32" s="176" t="s">
        <v>66</v>
      </c>
      <c r="I32" s="176"/>
      <c r="J32" s="176"/>
      <c r="K32" s="176"/>
      <c r="L32" s="140"/>
      <c r="N32" s="155"/>
      <c r="O32" s="120"/>
    </row>
    <row r="33" spans="1:16" customFormat="1" ht="15.75" customHeight="1" x14ac:dyDescent="0.25">
      <c r="A33" s="131"/>
      <c r="B33" s="175" t="s">
        <v>67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39"/>
      <c r="N33" s="155"/>
      <c r="O33" s="120"/>
    </row>
    <row r="34" spans="1:16" customFormat="1" ht="15.75" x14ac:dyDescent="0.25">
      <c r="A34" s="131"/>
      <c r="B34" s="89"/>
      <c r="C34" s="89"/>
      <c r="D34" s="89"/>
      <c r="E34" s="89"/>
      <c r="F34" s="89"/>
      <c r="G34" s="90"/>
      <c r="H34" s="90"/>
      <c r="I34" s="90"/>
      <c r="J34" s="90"/>
      <c r="K34" s="93"/>
      <c r="L34" s="93"/>
      <c r="M34" s="88"/>
      <c r="N34" s="155"/>
      <c r="O34" s="119"/>
      <c r="P34" s="88"/>
    </row>
    <row r="35" spans="1:16" customFormat="1" ht="15.75" x14ac:dyDescent="0.25">
      <c r="A35" s="131"/>
      <c r="B35" s="89"/>
      <c r="C35" s="89"/>
      <c r="D35" s="89"/>
      <c r="E35" s="89"/>
      <c r="F35" s="89"/>
      <c r="G35" s="90"/>
      <c r="H35" s="90"/>
      <c r="I35" s="90"/>
      <c r="J35" s="90"/>
      <c r="K35" s="93"/>
      <c r="L35" s="93"/>
      <c r="M35" s="88"/>
      <c r="N35" s="155"/>
      <c r="O35" s="119"/>
      <c r="P35" s="88"/>
    </row>
    <row r="36" spans="1:16" customFormat="1" ht="15.75" x14ac:dyDescent="0.25">
      <c r="A36" s="131"/>
      <c r="B36" s="94"/>
      <c r="C36" s="94"/>
      <c r="D36" s="94"/>
      <c r="E36" s="94"/>
      <c r="F36" s="94"/>
      <c r="G36" s="94"/>
      <c r="H36" s="94"/>
      <c r="I36" s="94"/>
      <c r="J36" s="94"/>
      <c r="K36" s="93"/>
      <c r="L36" s="93"/>
      <c r="N36" s="155"/>
      <c r="O36" s="120"/>
    </row>
    <row r="37" spans="1:16" customFormat="1" ht="15.75" x14ac:dyDescent="0.25">
      <c r="A37" s="131"/>
      <c r="B37" s="94"/>
      <c r="C37" s="94"/>
      <c r="D37" s="94"/>
      <c r="E37" s="94"/>
      <c r="F37" s="94"/>
      <c r="K37" s="93"/>
      <c r="L37" s="93"/>
      <c r="N37" s="155"/>
      <c r="O37" s="120"/>
    </row>
    <row r="38" spans="1:16" customFormat="1" ht="15.75" x14ac:dyDescent="0.25">
      <c r="A38" s="131"/>
      <c r="K38" s="93"/>
      <c r="L38" s="93"/>
      <c r="N38" s="155"/>
      <c r="O38" s="120"/>
    </row>
    <row r="39" spans="1:16" customFormat="1" ht="15.75" x14ac:dyDescent="0.25">
      <c r="A39" s="131"/>
      <c r="K39" s="93"/>
      <c r="L39" s="93"/>
      <c r="N39" s="155"/>
      <c r="O39" s="120"/>
    </row>
    <row r="40" spans="1:16" customFormat="1" ht="15.75" x14ac:dyDescent="0.25">
      <c r="A40" s="131"/>
      <c r="B40" s="174" t="s">
        <v>108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N40" s="155"/>
      <c r="O40" s="120"/>
    </row>
    <row r="41" spans="1:16" customFormat="1" ht="15" customHeight="1" x14ac:dyDescent="0.25">
      <c r="A41" s="131"/>
      <c r="B41" s="2"/>
      <c r="C41" s="2"/>
      <c r="D41" s="2"/>
      <c r="E41" s="95"/>
      <c r="F41" s="95"/>
      <c r="G41" s="95"/>
      <c r="H41" s="3"/>
      <c r="I41" s="2"/>
      <c r="J41" s="173" t="s">
        <v>80</v>
      </c>
      <c r="K41" s="173"/>
      <c r="L41" s="138"/>
      <c r="M41" s="88"/>
      <c r="N41" s="155"/>
      <c r="O41" s="119"/>
      <c r="P41" s="88"/>
    </row>
    <row r="42" spans="1:16" customFormat="1" ht="15.75" x14ac:dyDescent="0.25">
      <c r="A42" s="131"/>
      <c r="B42" s="96"/>
      <c r="C42" s="2"/>
      <c r="D42" s="2"/>
      <c r="E42" s="89"/>
      <c r="F42" s="89"/>
      <c r="G42" s="90"/>
      <c r="H42" s="3"/>
      <c r="I42" s="2"/>
      <c r="J42" s="170" t="s">
        <v>68</v>
      </c>
      <c r="K42" s="170"/>
      <c r="L42" s="137"/>
      <c r="M42" s="88"/>
      <c r="N42" s="155"/>
      <c r="O42" s="119"/>
      <c r="P42" s="88"/>
    </row>
    <row r="43" spans="1:16" customFormat="1" ht="15.75" x14ac:dyDescent="0.25">
      <c r="A43" s="131"/>
      <c r="K43" s="93"/>
      <c r="L43" s="93"/>
      <c r="N43" s="155"/>
      <c r="O43" s="120"/>
    </row>
    <row r="44" spans="1:16" customFormat="1" ht="14.25" customHeight="1" x14ac:dyDescent="0.25">
      <c r="A44" s="131"/>
      <c r="B44" s="174" t="s">
        <v>82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88"/>
      <c r="N44" s="155"/>
      <c r="O44" s="119"/>
      <c r="P44" s="88"/>
    </row>
    <row r="45" spans="1:16" customFormat="1" ht="15.75" x14ac:dyDescent="0.25">
      <c r="A45" s="131"/>
      <c r="K45" s="93"/>
      <c r="L45" s="93"/>
      <c r="N45" s="155"/>
      <c r="O45" s="120"/>
    </row>
    <row r="46" spans="1:16" customFormat="1" ht="15" customHeight="1" x14ac:dyDescent="0.25">
      <c r="A46" s="131"/>
      <c r="B46" s="96"/>
      <c r="C46" s="100" t="s">
        <v>79</v>
      </c>
      <c r="D46" s="171" t="s">
        <v>78</v>
      </c>
      <c r="E46" s="171"/>
      <c r="F46" s="171"/>
      <c r="G46" s="171"/>
      <c r="H46" s="171"/>
      <c r="I46" s="171"/>
      <c r="J46" s="171"/>
      <c r="K46" s="93"/>
      <c r="L46" s="93"/>
      <c r="N46" s="155"/>
      <c r="O46" s="120"/>
    </row>
    <row r="47" spans="1:16" customFormat="1" ht="15" customHeight="1" x14ac:dyDescent="0.25">
      <c r="A47" s="131"/>
      <c r="B47" s="96"/>
      <c r="C47" s="101" t="s">
        <v>72</v>
      </c>
      <c r="D47" s="171" t="s">
        <v>78</v>
      </c>
      <c r="E47" s="171"/>
      <c r="F47" s="171"/>
      <c r="G47" s="171"/>
      <c r="H47" s="171"/>
      <c r="I47" s="171"/>
      <c r="J47" s="171"/>
      <c r="K47" s="93"/>
      <c r="L47" s="93"/>
      <c r="N47" s="155"/>
      <c r="O47" s="120"/>
    </row>
    <row r="48" spans="1:16" customFormat="1" ht="15.75" x14ac:dyDescent="0.25">
      <c r="A48" s="131"/>
      <c r="B48" s="96"/>
      <c r="C48" s="100" t="s">
        <v>73</v>
      </c>
      <c r="D48" s="171" t="s">
        <v>78</v>
      </c>
      <c r="E48" s="171"/>
      <c r="F48" s="171"/>
      <c r="G48" s="171"/>
      <c r="H48" s="171"/>
      <c r="I48" s="171"/>
      <c r="J48" s="171"/>
      <c r="K48" s="93"/>
      <c r="L48" s="93"/>
      <c r="N48" s="155"/>
      <c r="O48" s="120"/>
    </row>
    <row r="49" spans="1:15" customFormat="1" ht="15.75" x14ac:dyDescent="0.25">
      <c r="A49" s="131"/>
      <c r="B49" s="2"/>
      <c r="C49" s="172" t="s">
        <v>81</v>
      </c>
      <c r="D49" s="172"/>
      <c r="E49" s="172"/>
      <c r="F49" s="172"/>
      <c r="G49" s="172"/>
      <c r="H49" s="172"/>
      <c r="I49" s="172"/>
      <c r="J49" s="172"/>
      <c r="K49" s="93"/>
      <c r="L49" s="93"/>
      <c r="N49" s="155"/>
      <c r="O49" s="120"/>
    </row>
    <row r="50" spans="1:15" customFormat="1" ht="15.75" x14ac:dyDescent="0.25">
      <c r="A50" s="131"/>
      <c r="B50" s="96"/>
      <c r="C50" s="97" t="s">
        <v>74</v>
      </c>
      <c r="D50" s="171" t="s">
        <v>78</v>
      </c>
      <c r="E50" s="171"/>
      <c r="F50" s="171"/>
      <c r="G50" s="171"/>
      <c r="H50" s="171"/>
      <c r="I50" s="171"/>
      <c r="J50" s="171"/>
      <c r="K50" s="93"/>
      <c r="L50" s="93"/>
      <c r="N50" s="155"/>
      <c r="O50" s="120"/>
    </row>
    <row r="51" spans="1:15" customFormat="1" ht="15.75" x14ac:dyDescent="0.25">
      <c r="A51" s="131"/>
      <c r="B51" s="91"/>
      <c r="C51" s="91"/>
      <c r="D51" s="91"/>
      <c r="E51" s="91"/>
      <c r="F51" s="91"/>
      <c r="G51" s="91"/>
      <c r="K51" s="93"/>
      <c r="L51" s="93"/>
      <c r="N51" s="155"/>
      <c r="O51" s="120"/>
    </row>
    <row r="52" spans="1:15" customFormat="1" ht="15.75" x14ac:dyDescent="0.25">
      <c r="A52" s="131"/>
      <c r="B52" s="91"/>
      <c r="C52" s="91"/>
      <c r="D52" s="91"/>
      <c r="E52" s="91"/>
      <c r="F52" s="91"/>
      <c r="G52" s="91"/>
      <c r="K52" s="93"/>
      <c r="L52" s="93"/>
      <c r="N52" s="155"/>
      <c r="O52" s="120"/>
    </row>
    <row r="53" spans="1:15" customFormat="1" ht="15.75" x14ac:dyDescent="0.25">
      <c r="A53" s="131"/>
      <c r="B53" s="91"/>
      <c r="C53" s="91"/>
      <c r="D53" s="91"/>
      <c r="E53" s="91"/>
      <c r="F53" s="91"/>
      <c r="G53" s="91"/>
      <c r="K53" s="93"/>
      <c r="L53" s="93"/>
      <c r="N53" s="155"/>
      <c r="O53" s="120"/>
    </row>
    <row r="54" spans="1:15" customFormat="1" ht="15.75" x14ac:dyDescent="0.25">
      <c r="A54" s="131"/>
      <c r="B54" s="91"/>
      <c r="C54" s="91"/>
      <c r="D54" s="91"/>
      <c r="E54" s="91"/>
      <c r="F54" s="91"/>
      <c r="G54" s="91"/>
      <c r="K54" s="93"/>
      <c r="L54" s="93"/>
      <c r="N54" s="155"/>
      <c r="O54" s="120"/>
    </row>
    <row r="55" spans="1:15" customFormat="1" ht="15.75" x14ac:dyDescent="0.25">
      <c r="A55" s="131"/>
      <c r="B55" s="91"/>
      <c r="C55" s="91"/>
      <c r="D55" s="91"/>
      <c r="E55" s="91"/>
      <c r="F55" s="91"/>
      <c r="G55" s="91"/>
      <c r="K55" s="93"/>
      <c r="L55" s="93"/>
      <c r="N55" s="155"/>
      <c r="O55" s="120"/>
    </row>
    <row r="56" spans="1:15" customFormat="1" ht="15.75" x14ac:dyDescent="0.25">
      <c r="A56" s="131"/>
      <c r="B56" s="91"/>
      <c r="C56" s="91"/>
      <c r="D56" s="91"/>
      <c r="E56" s="91"/>
      <c r="F56" s="91"/>
      <c r="G56" s="91"/>
      <c r="K56" s="93"/>
      <c r="L56" s="93"/>
      <c r="N56" s="155"/>
      <c r="O56" s="120"/>
    </row>
    <row r="57" spans="1:15" customFormat="1" ht="15.75" x14ac:dyDescent="0.25">
      <c r="A57" s="130"/>
      <c r="B57" s="96"/>
      <c r="C57" s="99" t="s">
        <v>75</v>
      </c>
      <c r="D57" s="171" t="s">
        <v>77</v>
      </c>
      <c r="E57" s="171"/>
      <c r="F57" s="171"/>
      <c r="G57" s="171"/>
      <c r="K57" s="93"/>
      <c r="L57" s="93"/>
      <c r="N57" s="155"/>
      <c r="O57" s="120"/>
    </row>
    <row r="58" spans="1:15" customFormat="1" ht="15.75" x14ac:dyDescent="0.25">
      <c r="A58" s="131"/>
      <c r="B58" s="98"/>
      <c r="C58" s="96"/>
      <c r="D58" s="170" t="s">
        <v>69</v>
      </c>
      <c r="E58" s="170"/>
      <c r="F58" s="170"/>
      <c r="G58" s="170"/>
      <c r="K58" s="93"/>
      <c r="L58" s="93"/>
      <c r="N58" s="155"/>
      <c r="O58" s="120"/>
    </row>
    <row r="59" spans="1:15" customFormat="1" ht="15.75" x14ac:dyDescent="0.25">
      <c r="A59" s="131"/>
      <c r="B59" s="97"/>
      <c r="C59" s="91"/>
      <c r="D59" s="91"/>
      <c r="E59" s="91"/>
      <c r="F59" s="91"/>
      <c r="G59" s="91"/>
      <c r="K59" s="93"/>
      <c r="L59" s="93"/>
      <c r="N59" s="155"/>
      <c r="O59" s="120"/>
    </row>
    <row r="60" spans="1:15" customFormat="1" ht="15.75" x14ac:dyDescent="0.25">
      <c r="A60" s="131"/>
      <c r="B60" s="96"/>
      <c r="C60" s="99" t="s">
        <v>102</v>
      </c>
      <c r="D60" s="171" t="s">
        <v>76</v>
      </c>
      <c r="E60" s="171"/>
      <c r="F60" s="171"/>
      <c r="G60" s="171"/>
      <c r="K60" s="93"/>
      <c r="L60" s="93"/>
      <c r="N60" s="155"/>
      <c r="O60" s="120"/>
    </row>
    <row r="61" spans="1:15" customFormat="1" ht="15.75" x14ac:dyDescent="0.25">
      <c r="A61" s="131"/>
      <c r="B61" s="88"/>
      <c r="C61" s="96"/>
      <c r="D61" s="170" t="s">
        <v>70</v>
      </c>
      <c r="E61" s="170"/>
      <c r="F61" s="170"/>
      <c r="G61" s="170"/>
      <c r="K61" s="93"/>
      <c r="L61" s="93"/>
      <c r="N61" s="155"/>
      <c r="O61" s="120"/>
    </row>
    <row r="62" spans="1:15" customFormat="1" ht="15.75" x14ac:dyDescent="0.25">
      <c r="A62" s="131"/>
      <c r="K62" s="93"/>
      <c r="L62" s="93"/>
      <c r="N62" s="155"/>
      <c r="O62" s="120"/>
    </row>
    <row r="63" spans="1:15" ht="35.25" customHeight="1" x14ac:dyDescent="0.25">
      <c r="B63" s="181" t="s">
        <v>52</v>
      </c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55"/>
    </row>
    <row r="64" spans="1:15" ht="24" customHeight="1" x14ac:dyDescent="0.25">
      <c r="A64" s="132" t="s">
        <v>87</v>
      </c>
      <c r="B64" s="157" t="s">
        <v>59</v>
      </c>
      <c r="C64" s="157"/>
      <c r="D64" s="157"/>
      <c r="E64" s="157"/>
      <c r="F64" s="157"/>
      <c r="G64" s="157"/>
      <c r="H64" s="23"/>
      <c r="I64" s="15"/>
      <c r="J64" s="15"/>
      <c r="K64" s="22"/>
      <c r="L64" s="22"/>
      <c r="M64" s="22"/>
      <c r="N64" s="155"/>
    </row>
    <row r="65" spans="1:19" ht="26.25" customHeight="1" x14ac:dyDescent="0.25">
      <c r="B65" s="68" t="s">
        <v>0</v>
      </c>
      <c r="C65" s="68" t="s">
        <v>26</v>
      </c>
      <c r="D65" s="180" t="s">
        <v>1</v>
      </c>
      <c r="E65" s="180"/>
      <c r="F65" s="180"/>
      <c r="G65" s="180"/>
      <c r="H65" s="24"/>
      <c r="I65" s="24"/>
      <c r="J65" s="15"/>
      <c r="K65" s="22"/>
      <c r="L65" s="22"/>
      <c r="M65" s="22"/>
      <c r="N65" s="155"/>
    </row>
    <row r="66" spans="1:19" ht="19.5" customHeight="1" x14ac:dyDescent="0.25">
      <c r="A66" s="133">
        <v>50401108609</v>
      </c>
      <c r="B66" s="25">
        <v>1</v>
      </c>
      <c r="C66" s="26" t="s">
        <v>14</v>
      </c>
      <c r="D66" s="179" t="s">
        <v>15</v>
      </c>
      <c r="E66" s="179"/>
      <c r="F66" s="179"/>
      <c r="G66" s="179"/>
      <c r="H66" s="24"/>
      <c r="I66" s="24"/>
      <c r="J66" s="15"/>
      <c r="K66" s="22"/>
      <c r="L66" s="22"/>
      <c r="M66" s="22"/>
      <c r="N66" s="155"/>
    </row>
    <row r="67" spans="1:19" ht="19.5" customHeight="1" x14ac:dyDescent="0.25">
      <c r="A67" s="133">
        <v>50402108610</v>
      </c>
      <c r="B67" s="25">
        <v>2</v>
      </c>
      <c r="C67" s="26" t="s">
        <v>16</v>
      </c>
      <c r="D67" s="179" t="s">
        <v>20</v>
      </c>
      <c r="E67" s="179"/>
      <c r="F67" s="179"/>
      <c r="G67" s="179"/>
      <c r="H67" s="24"/>
      <c r="I67" s="24"/>
      <c r="J67" s="15"/>
      <c r="K67" s="22"/>
      <c r="L67" s="22"/>
      <c r="M67" s="22"/>
      <c r="N67" s="155"/>
    </row>
    <row r="68" spans="1:19" ht="19.5" customHeight="1" x14ac:dyDescent="0.25">
      <c r="A68" s="133">
        <v>50403108611</v>
      </c>
      <c r="B68" s="25">
        <v>3</v>
      </c>
      <c r="C68" s="26" t="s">
        <v>17</v>
      </c>
      <c r="D68" s="224" t="s">
        <v>21</v>
      </c>
      <c r="E68" s="225"/>
      <c r="F68" s="225"/>
      <c r="G68" s="226"/>
      <c r="H68" s="24"/>
      <c r="I68" s="24"/>
      <c r="J68" s="15"/>
      <c r="K68" s="22"/>
      <c r="L68" s="22"/>
      <c r="M68" s="22"/>
      <c r="N68" s="155"/>
    </row>
    <row r="69" spans="1:19" ht="19.7" customHeight="1" x14ac:dyDescent="0.25">
      <c r="A69" s="133">
        <v>50407108612</v>
      </c>
      <c r="B69" s="25">
        <v>4</v>
      </c>
      <c r="C69" s="26" t="s">
        <v>18</v>
      </c>
      <c r="D69" s="179" t="s">
        <v>22</v>
      </c>
      <c r="E69" s="179"/>
      <c r="F69" s="179"/>
      <c r="G69" s="179"/>
      <c r="H69" s="24"/>
      <c r="I69" s="61"/>
      <c r="J69" s="62"/>
      <c r="K69" s="63"/>
      <c r="L69" s="63"/>
      <c r="M69" s="63"/>
      <c r="N69" s="155"/>
    </row>
    <row r="70" spans="1:19" ht="19.7" customHeight="1" x14ac:dyDescent="0.25">
      <c r="A70" s="132">
        <v>50405108613</v>
      </c>
      <c r="B70" s="25">
        <v>5</v>
      </c>
      <c r="C70" s="26" t="s">
        <v>25</v>
      </c>
      <c r="D70" s="179" t="s">
        <v>23</v>
      </c>
      <c r="E70" s="179"/>
      <c r="F70" s="179"/>
      <c r="G70" s="179"/>
      <c r="H70" s="24"/>
      <c r="I70" s="61"/>
      <c r="J70" s="62"/>
      <c r="K70" s="63"/>
      <c r="L70" s="63"/>
      <c r="M70" s="63"/>
      <c r="N70" s="155"/>
    </row>
    <row r="71" spans="1:19" ht="47.25" customHeight="1" x14ac:dyDescent="0.25">
      <c r="B71" s="22"/>
      <c r="C71" s="195" t="s">
        <v>5</v>
      </c>
      <c r="D71" s="196"/>
      <c r="E71" s="27" t="s">
        <v>9</v>
      </c>
      <c r="F71" s="195" t="s">
        <v>48</v>
      </c>
      <c r="G71" s="196"/>
      <c r="H71" s="23"/>
      <c r="I71" s="62"/>
      <c r="J71" s="62"/>
      <c r="K71" s="63"/>
      <c r="L71" s="63"/>
      <c r="M71" s="63"/>
      <c r="N71" s="155"/>
    </row>
    <row r="72" spans="1:19" ht="17.25" customHeight="1" x14ac:dyDescent="0.25">
      <c r="B72" s="28"/>
      <c r="C72" s="28"/>
      <c r="D72" s="29"/>
      <c r="E72" s="102">
        <v>0</v>
      </c>
      <c r="F72" s="109">
        <v>24.37</v>
      </c>
      <c r="G72" s="142">
        <v>47.66</v>
      </c>
      <c r="H72" s="23"/>
      <c r="I72" s="62"/>
      <c r="J72" s="62"/>
      <c r="K72" s="63"/>
      <c r="L72" s="63"/>
      <c r="M72" s="63"/>
      <c r="N72" s="155"/>
    </row>
    <row r="73" spans="1:19" ht="29.25" customHeight="1" thickBot="1" x14ac:dyDescent="0.3">
      <c r="B73" s="228"/>
      <c r="C73" s="228"/>
      <c r="D73" s="22"/>
      <c r="E73" s="66" t="s">
        <v>84</v>
      </c>
      <c r="F73" s="197">
        <f>E72*F72</f>
        <v>0</v>
      </c>
      <c r="G73" s="198"/>
      <c r="H73" s="23"/>
      <c r="I73" s="62"/>
      <c r="J73" s="62"/>
      <c r="K73" s="63"/>
      <c r="L73" s="63"/>
      <c r="M73" s="63"/>
      <c r="N73" s="155"/>
    </row>
    <row r="74" spans="1:19" ht="24" customHeight="1" x14ac:dyDescent="0.25">
      <c r="B74" s="227"/>
      <c r="C74" s="227"/>
      <c r="D74" s="227"/>
      <c r="E74" s="227"/>
      <c r="F74" s="108"/>
      <c r="G74" s="30"/>
      <c r="H74" s="23"/>
      <c r="I74" s="62"/>
      <c r="J74" s="62"/>
      <c r="K74" s="63"/>
      <c r="L74" s="63"/>
      <c r="M74" s="63"/>
      <c r="N74" s="155"/>
      <c r="O74" s="122" t="s">
        <v>83</v>
      </c>
      <c r="P74" s="259" t="s">
        <v>111</v>
      </c>
      <c r="Q74" s="260"/>
      <c r="R74" s="261"/>
      <c r="S74" s="5" t="s">
        <v>110</v>
      </c>
    </row>
    <row r="75" spans="1:19" ht="19.7" customHeight="1" x14ac:dyDescent="0.25">
      <c r="B75" s="159" t="s">
        <v>33</v>
      </c>
      <c r="C75" s="159"/>
      <c r="D75" s="159"/>
      <c r="E75" s="159"/>
      <c r="F75" s="159"/>
      <c r="G75" s="159"/>
      <c r="H75" s="23"/>
      <c r="I75" s="62"/>
      <c r="J75" s="62"/>
      <c r="K75" s="63"/>
      <c r="L75" s="63"/>
      <c r="M75" s="63"/>
      <c r="N75" s="155"/>
    </row>
    <row r="76" spans="1:19" ht="29.25" customHeight="1" x14ac:dyDescent="0.25">
      <c r="B76" s="223" t="s">
        <v>19</v>
      </c>
      <c r="C76" s="223"/>
      <c r="D76" s="229" t="s">
        <v>24</v>
      </c>
      <c r="E76" s="229"/>
      <c r="F76" s="229"/>
      <c r="G76" s="229"/>
      <c r="H76" s="24"/>
      <c r="I76" s="61"/>
      <c r="J76" s="62"/>
      <c r="K76" s="63"/>
      <c r="L76" s="63"/>
      <c r="M76" s="63"/>
      <c r="N76" s="155"/>
    </row>
    <row r="77" spans="1:19" ht="19.5" customHeight="1" x14ac:dyDescent="0.25">
      <c r="B77" s="262"/>
      <c r="C77" s="262"/>
      <c r="D77" s="263"/>
      <c r="E77" s="31" t="s">
        <v>9</v>
      </c>
      <c r="F77" s="199" t="s">
        <v>47</v>
      </c>
      <c r="G77" s="200"/>
      <c r="H77" s="24"/>
      <c r="I77" s="61"/>
      <c r="J77" s="62"/>
      <c r="K77" s="63"/>
      <c r="L77" s="63"/>
      <c r="M77" s="63"/>
      <c r="N77" s="155"/>
    </row>
    <row r="78" spans="1:19" ht="15.75" customHeight="1" x14ac:dyDescent="0.25">
      <c r="B78" s="264">
        <f>IF($E$72&gt;9,$O$74,IF(AND($E$72&gt;0,$E$72&lt;10),$P$74,0))</f>
        <v>0</v>
      </c>
      <c r="C78" s="264"/>
      <c r="D78" s="264"/>
      <c r="E78" s="72">
        <f>E72</f>
        <v>0</v>
      </c>
      <c r="F78" s="32" t="s">
        <v>103</v>
      </c>
      <c r="G78" s="32" t="s">
        <v>104</v>
      </c>
      <c r="H78" s="24"/>
      <c r="I78" s="61"/>
      <c r="J78" s="62"/>
      <c r="K78" s="63"/>
      <c r="L78" s="63"/>
      <c r="M78" s="63"/>
      <c r="N78" s="155"/>
    </row>
    <row r="79" spans="1:19" ht="19.5" customHeight="1" thickBot="1" x14ac:dyDescent="0.3">
      <c r="B79" s="265"/>
      <c r="C79" s="265"/>
      <c r="D79" s="265"/>
      <c r="E79" s="76"/>
      <c r="F79" s="76"/>
      <c r="G79" s="77"/>
      <c r="H79" s="24"/>
      <c r="I79" s="61"/>
      <c r="J79" s="62"/>
      <c r="K79" s="63"/>
      <c r="L79" s="63"/>
      <c r="M79" s="63"/>
      <c r="N79" s="155"/>
    </row>
    <row r="80" spans="1:19" ht="26.25" customHeight="1" x14ac:dyDescent="0.25">
      <c r="B80" s="164" t="s">
        <v>34</v>
      </c>
      <c r="C80" s="165"/>
      <c r="D80" s="165"/>
      <c r="E80" s="165"/>
      <c r="F80" s="165"/>
      <c r="G80" s="166"/>
      <c r="H80" s="33"/>
      <c r="I80" s="64"/>
      <c r="J80" s="62"/>
      <c r="K80" s="63"/>
      <c r="L80" s="63"/>
      <c r="M80" s="63"/>
      <c r="N80" s="155"/>
      <c r="O80" s="143">
        <f>F72</f>
        <v>24.37</v>
      </c>
      <c r="P80" s="144">
        <f>IF(E82=0.5,O80/2,IF(E82=1,0,0))</f>
        <v>0</v>
      </c>
      <c r="R80" s="2">
        <v>45.57</v>
      </c>
    </row>
    <row r="81" spans="1:18" ht="19.7" customHeight="1" x14ac:dyDescent="0.25">
      <c r="B81" s="193" t="s">
        <v>35</v>
      </c>
      <c r="C81" s="194"/>
      <c r="D81" s="53" t="s">
        <v>9</v>
      </c>
      <c r="E81" s="53" t="s">
        <v>36</v>
      </c>
      <c r="F81" s="201" t="s">
        <v>37</v>
      </c>
      <c r="G81" s="202"/>
      <c r="H81" s="34"/>
      <c r="I81" s="65"/>
      <c r="J81" s="62"/>
      <c r="K81" s="63"/>
      <c r="L81" s="63"/>
      <c r="M81" s="63"/>
      <c r="N81" s="155"/>
      <c r="O81" s="123">
        <v>45.57</v>
      </c>
      <c r="P81" s="146">
        <f>IF(E82=0.5,O81/2,IF(E82=1,0,0))</f>
        <v>0</v>
      </c>
      <c r="R81" s="2">
        <v>23.3</v>
      </c>
    </row>
    <row r="82" spans="1:18" ht="20.25" customHeight="1" thickBot="1" x14ac:dyDescent="0.3">
      <c r="B82" s="191" t="s">
        <v>59</v>
      </c>
      <c r="C82" s="192"/>
      <c r="D82" s="59"/>
      <c r="E82" s="110">
        <f>IF($E$72=0,0,IF(AND($E$72&gt;0,$E$72&lt;10),0.5,IF($E$72&gt;9,1,0)))</f>
        <v>0</v>
      </c>
      <c r="F82" s="145">
        <f>D82*P80</f>
        <v>0</v>
      </c>
      <c r="G82" s="141">
        <f>D82*P81</f>
        <v>0</v>
      </c>
      <c r="H82" s="34"/>
      <c r="I82" s="54"/>
      <c r="J82" s="15"/>
      <c r="K82" s="22"/>
      <c r="L82" s="22"/>
      <c r="M82" s="22"/>
      <c r="N82" s="155"/>
    </row>
    <row r="83" spans="1:18" ht="27.75" customHeight="1" x14ac:dyDescent="0.25">
      <c r="B83" s="266">
        <f>IF($E$72&gt;9,$S$74,IF(AND($E$72&gt;0,$E$72&lt;10),$S$74,0))</f>
        <v>0</v>
      </c>
      <c r="C83" s="267"/>
      <c r="D83" s="160" t="s">
        <v>84</v>
      </c>
      <c r="E83" s="160"/>
      <c r="F83" s="216">
        <f>SUM(F82:F82)</f>
        <v>0</v>
      </c>
      <c r="G83" s="217"/>
      <c r="H83" s="167"/>
      <c r="I83" s="167"/>
      <c r="J83" s="167"/>
      <c r="K83" s="167"/>
      <c r="L83" s="167"/>
      <c r="M83" s="167"/>
      <c r="N83" s="155"/>
      <c r="P83" s="55"/>
    </row>
    <row r="84" spans="1:18" ht="15.75" x14ac:dyDescent="0.25">
      <c r="B84" s="182">
        <f>IF(C78&gt;9,$U$78,0)</f>
        <v>0</v>
      </c>
      <c r="C84" s="182"/>
      <c r="D84" s="22"/>
      <c r="E84" s="22"/>
      <c r="F84" s="22"/>
      <c r="G84" s="36"/>
      <c r="H84" s="167"/>
      <c r="I84" s="167"/>
      <c r="J84" s="167"/>
      <c r="K84" s="167"/>
      <c r="L84" s="167"/>
      <c r="M84" s="167"/>
      <c r="N84" s="155"/>
    </row>
    <row r="85" spans="1:18" ht="45" customHeight="1" x14ac:dyDescent="0.25">
      <c r="B85" s="168" t="s">
        <v>52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55"/>
    </row>
    <row r="86" spans="1:18" ht="36.75" customHeight="1" x14ac:dyDescent="0.25">
      <c r="B86" s="158" t="s">
        <v>60</v>
      </c>
      <c r="C86" s="158"/>
      <c r="D86" s="158"/>
      <c r="E86" s="158"/>
      <c r="F86" s="158"/>
      <c r="G86" s="158"/>
      <c r="H86" s="23"/>
      <c r="I86" s="15"/>
      <c r="J86" s="15"/>
      <c r="K86" s="67">
        <v>2</v>
      </c>
      <c r="L86" s="67"/>
      <c r="M86" s="22"/>
      <c r="N86" s="155"/>
    </row>
    <row r="87" spans="1:18" ht="25.5" customHeight="1" x14ac:dyDescent="0.25">
      <c r="A87" s="132" t="s">
        <v>87</v>
      </c>
      <c r="B87" s="69" t="s">
        <v>0</v>
      </c>
      <c r="C87" s="68" t="s">
        <v>26</v>
      </c>
      <c r="D87" s="161" t="s">
        <v>1</v>
      </c>
      <c r="E87" s="161"/>
      <c r="F87" s="161"/>
      <c r="G87" s="161"/>
      <c r="H87" s="41"/>
      <c r="I87" s="41"/>
      <c r="J87" s="15"/>
      <c r="K87" s="67">
        <v>3</v>
      </c>
      <c r="L87" s="67"/>
      <c r="M87" s="22"/>
      <c r="N87" s="155"/>
    </row>
    <row r="88" spans="1:18" ht="19.7" customHeight="1" x14ac:dyDescent="0.25">
      <c r="A88" s="133">
        <v>50401308307</v>
      </c>
      <c r="B88" s="42">
        <v>1</v>
      </c>
      <c r="C88" s="70" t="s">
        <v>28</v>
      </c>
      <c r="D88" s="156" t="s">
        <v>4</v>
      </c>
      <c r="E88" s="156"/>
      <c r="F88" s="156"/>
      <c r="G88" s="156"/>
      <c r="H88" s="41"/>
      <c r="I88" s="41"/>
      <c r="J88" s="15"/>
      <c r="K88" s="67">
        <v>4</v>
      </c>
      <c r="L88" s="67"/>
      <c r="M88" s="22"/>
      <c r="N88" s="155"/>
    </row>
    <row r="89" spans="1:18" ht="19.7" customHeight="1" x14ac:dyDescent="0.25">
      <c r="A89" s="133">
        <v>50402308289</v>
      </c>
      <c r="B89" s="42">
        <v>2</v>
      </c>
      <c r="C89" s="70" t="s">
        <v>61</v>
      </c>
      <c r="D89" s="156" t="s">
        <v>32</v>
      </c>
      <c r="E89" s="156"/>
      <c r="F89" s="156"/>
      <c r="G89" s="156"/>
      <c r="H89" s="41"/>
      <c r="I89" s="41"/>
      <c r="J89" s="15"/>
      <c r="K89" s="67">
        <v>5</v>
      </c>
      <c r="L89" s="67"/>
      <c r="M89" s="22"/>
      <c r="N89" s="155"/>
    </row>
    <row r="90" spans="1:18" ht="19.7" customHeight="1" x14ac:dyDescent="0.25">
      <c r="A90" s="133">
        <v>50403308296</v>
      </c>
      <c r="B90" s="42">
        <v>3</v>
      </c>
      <c r="C90" s="70" t="s">
        <v>51</v>
      </c>
      <c r="D90" s="156" t="s">
        <v>10</v>
      </c>
      <c r="E90" s="156"/>
      <c r="F90" s="156"/>
      <c r="G90" s="156"/>
      <c r="H90" s="41"/>
      <c r="I90" s="41"/>
      <c r="J90" s="15"/>
      <c r="K90" s="67">
        <v>6</v>
      </c>
      <c r="L90" s="67"/>
      <c r="M90" s="22"/>
      <c r="N90" s="155"/>
    </row>
    <row r="91" spans="1:18" ht="19.7" customHeight="1" x14ac:dyDescent="0.25">
      <c r="A91" s="133">
        <v>50407308298</v>
      </c>
      <c r="B91" s="42">
        <v>4</v>
      </c>
      <c r="C91" s="70" t="s">
        <v>29</v>
      </c>
      <c r="D91" s="156" t="s">
        <v>62</v>
      </c>
      <c r="E91" s="156"/>
      <c r="F91" s="156"/>
      <c r="G91" s="156"/>
      <c r="H91" s="41"/>
      <c r="I91" s="41"/>
      <c r="J91" s="15"/>
      <c r="K91" s="67">
        <v>7</v>
      </c>
      <c r="L91" s="67"/>
      <c r="M91" s="22"/>
      <c r="N91" s="155"/>
    </row>
    <row r="92" spans="1:18" ht="19.7" customHeight="1" x14ac:dyDescent="0.25">
      <c r="A92" s="133">
        <v>50405308300</v>
      </c>
      <c r="B92" s="42">
        <v>5</v>
      </c>
      <c r="C92" s="70" t="s">
        <v>30</v>
      </c>
      <c r="D92" s="156" t="s">
        <v>27</v>
      </c>
      <c r="E92" s="156"/>
      <c r="F92" s="156"/>
      <c r="G92" s="156"/>
      <c r="H92" s="41"/>
      <c r="I92" s="41"/>
      <c r="J92" s="15"/>
      <c r="K92" s="67">
        <v>8</v>
      </c>
      <c r="L92" s="67"/>
      <c r="M92" s="22"/>
      <c r="N92" s="155"/>
    </row>
    <row r="93" spans="1:18" ht="23.25" customHeight="1" x14ac:dyDescent="0.25">
      <c r="B93" s="159" t="s">
        <v>5</v>
      </c>
      <c r="C93" s="159"/>
      <c r="D93" s="159"/>
      <c r="E93" s="31" t="s">
        <v>9</v>
      </c>
      <c r="F93" s="245" t="s">
        <v>48</v>
      </c>
      <c r="G93" s="245"/>
      <c r="H93" s="23"/>
      <c r="I93" s="62"/>
      <c r="J93" s="62"/>
      <c r="K93" s="4">
        <v>9</v>
      </c>
      <c r="L93" s="4"/>
      <c r="M93" s="63"/>
      <c r="N93" s="155"/>
    </row>
    <row r="94" spans="1:18" ht="18.75" customHeight="1" x14ac:dyDescent="0.25">
      <c r="E94" s="103">
        <v>0</v>
      </c>
      <c r="F94" s="109">
        <v>24.37</v>
      </c>
      <c r="G94" s="142">
        <v>47.66</v>
      </c>
      <c r="H94" s="23"/>
      <c r="I94" s="62"/>
      <c r="J94" s="62"/>
      <c r="K94" s="63"/>
      <c r="L94" s="63"/>
      <c r="M94" s="63"/>
      <c r="N94" s="155"/>
    </row>
    <row r="95" spans="1:18" ht="32.25" customHeight="1" x14ac:dyDescent="0.25">
      <c r="E95" s="66" t="s">
        <v>84</v>
      </c>
      <c r="F95" s="197">
        <f>E94*F94</f>
        <v>0</v>
      </c>
      <c r="G95" s="198"/>
      <c r="H95" s="23"/>
      <c r="I95" s="62"/>
      <c r="J95" s="62"/>
      <c r="K95" s="63"/>
      <c r="L95" s="63"/>
      <c r="M95" s="63"/>
      <c r="N95" s="155"/>
    </row>
    <row r="96" spans="1:18" ht="17.25" customHeight="1" x14ac:dyDescent="0.25">
      <c r="B96" s="268">
        <f>IF($E$94&gt;9,$O$74,IF(AND($E$94&gt;0,$E$94&lt;10),$P$74,0))</f>
        <v>0</v>
      </c>
      <c r="C96" s="268"/>
      <c r="D96" s="269"/>
      <c r="E96" s="38"/>
      <c r="F96" s="38"/>
      <c r="G96" s="40"/>
      <c r="H96" s="23"/>
      <c r="I96" s="62"/>
      <c r="J96" s="62"/>
      <c r="K96" s="63"/>
      <c r="L96" s="63"/>
      <c r="M96" s="63"/>
      <c r="N96" s="155"/>
    </row>
    <row r="97" spans="1:19" ht="15.75" customHeight="1" x14ac:dyDescent="0.25">
      <c r="B97" s="270"/>
      <c r="C97" s="270"/>
      <c r="D97" s="271"/>
      <c r="E97" s="56"/>
      <c r="F97" s="56"/>
      <c r="G97" s="56"/>
      <c r="H97" s="23"/>
      <c r="I97" s="62"/>
      <c r="J97" s="62"/>
      <c r="K97" s="63"/>
      <c r="L97" s="63"/>
      <c r="M97" s="63"/>
      <c r="N97" s="155"/>
    </row>
    <row r="98" spans="1:19" ht="32.25" customHeight="1" x14ac:dyDescent="0.25">
      <c r="B98" s="220" t="s">
        <v>34</v>
      </c>
      <c r="C98" s="221"/>
      <c r="D98" s="221"/>
      <c r="E98" s="221"/>
      <c r="F98" s="221"/>
      <c r="G98" s="222"/>
      <c r="H98" s="23"/>
      <c r="I98" s="62"/>
      <c r="J98" s="62"/>
      <c r="K98" s="63"/>
      <c r="L98" s="63"/>
      <c r="M98" s="63"/>
      <c r="N98" s="155"/>
    </row>
    <row r="99" spans="1:19" ht="24.75" customHeight="1" x14ac:dyDescent="0.25">
      <c r="B99" s="218" t="s">
        <v>35</v>
      </c>
      <c r="C99" s="219"/>
      <c r="D99" s="57" t="s">
        <v>9</v>
      </c>
      <c r="E99" s="57" t="s">
        <v>36</v>
      </c>
      <c r="F99" s="246" t="s">
        <v>37</v>
      </c>
      <c r="G99" s="247"/>
      <c r="H99" s="23"/>
      <c r="I99" s="62"/>
      <c r="J99" s="62"/>
      <c r="K99" s="63"/>
      <c r="L99" s="63"/>
      <c r="M99" s="63"/>
      <c r="N99" s="155"/>
      <c r="O99" s="124">
        <v>45.57</v>
      </c>
      <c r="P99" s="58">
        <f>IF(E100=0.5,O99/2,IF(E100=1,0,0))</f>
        <v>0</v>
      </c>
    </row>
    <row r="100" spans="1:19" ht="31.5" customHeight="1" x14ac:dyDescent="0.25">
      <c r="B100" s="254" t="s">
        <v>60</v>
      </c>
      <c r="C100" s="255"/>
      <c r="D100" s="60"/>
      <c r="E100" s="112">
        <f>IF($E$94=0,0,IF(AND($E$94&gt;0,$E$94&lt;10),0.5,IF($E$94&gt;9,1,0)))</f>
        <v>0</v>
      </c>
      <c r="F100" s="147">
        <f>D100*P100</f>
        <v>0</v>
      </c>
      <c r="G100" s="141">
        <f>D100*P99</f>
        <v>0</v>
      </c>
      <c r="H100" s="23"/>
      <c r="I100" s="62"/>
      <c r="J100" s="62"/>
      <c r="K100" s="63"/>
      <c r="L100" s="63"/>
      <c r="M100" s="63"/>
      <c r="N100" s="155"/>
      <c r="O100" s="143">
        <f>F94</f>
        <v>24.37</v>
      </c>
      <c r="P100" s="13">
        <f>IF(E100=0.5,O100/2,IF(E100=1,0,0))</f>
        <v>0</v>
      </c>
    </row>
    <row r="101" spans="1:19" ht="28.5" customHeight="1" x14ac:dyDescent="0.25">
      <c r="B101" s="272">
        <f>IF($E$94&gt;9,$S$74,IF(AND($E$94&gt;0,$E$94&lt;10),$S$74,0))</f>
        <v>0</v>
      </c>
      <c r="C101" s="272"/>
      <c r="D101" s="209" t="s">
        <v>107</v>
      </c>
      <c r="E101" s="209"/>
      <c r="F101" s="248">
        <f>SUM(F100:F100)</f>
        <v>0</v>
      </c>
      <c r="G101" s="248"/>
      <c r="H101" s="23"/>
      <c r="I101" s="62"/>
      <c r="J101" s="62"/>
      <c r="K101" s="63"/>
      <c r="L101" s="63"/>
      <c r="M101" s="63"/>
      <c r="N101" s="155"/>
    </row>
    <row r="102" spans="1:19" ht="25.5" customHeight="1" x14ac:dyDescent="0.25">
      <c r="B102" s="39"/>
      <c r="C102" s="39"/>
      <c r="D102" s="39"/>
      <c r="E102" s="38"/>
      <c r="F102" s="38"/>
      <c r="G102" s="40"/>
      <c r="H102" s="23"/>
      <c r="I102" s="62"/>
      <c r="J102" s="62"/>
      <c r="K102" s="63"/>
      <c r="L102" s="63"/>
      <c r="M102" s="63"/>
      <c r="N102" s="155"/>
    </row>
    <row r="103" spans="1:19" ht="30" customHeight="1" x14ac:dyDescent="0.25">
      <c r="B103" s="256" t="s">
        <v>54</v>
      </c>
      <c r="C103" s="256"/>
      <c r="D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155"/>
    </row>
    <row r="104" spans="1:19" s="6" customFormat="1" ht="58.5" customHeight="1" x14ac:dyDescent="0.25">
      <c r="A104" s="134"/>
      <c r="B104" s="16"/>
      <c r="C104" s="16"/>
      <c r="D104" s="16"/>
      <c r="E104" s="16"/>
      <c r="F104" s="16"/>
      <c r="G104" s="16"/>
      <c r="H104" s="16"/>
      <c r="I104" s="16"/>
      <c r="J104" s="16"/>
      <c r="K104" s="43"/>
      <c r="L104" s="43"/>
      <c r="M104" s="22"/>
      <c r="N104" s="155"/>
      <c r="O104" s="125"/>
    </row>
    <row r="105" spans="1:19" ht="20.25" customHeight="1" x14ac:dyDescent="0.25">
      <c r="B105" s="210" t="s">
        <v>65</v>
      </c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155"/>
    </row>
    <row r="106" spans="1:19" ht="27.75" customHeight="1" x14ac:dyDescent="0.25">
      <c r="B106" s="207" t="s">
        <v>0</v>
      </c>
      <c r="C106" s="207" t="s">
        <v>11</v>
      </c>
      <c r="D106" s="208" t="s">
        <v>1</v>
      </c>
      <c r="E106" s="257" t="s">
        <v>105</v>
      </c>
      <c r="F106" s="257" t="s">
        <v>106</v>
      </c>
      <c r="G106" s="242" t="s">
        <v>9</v>
      </c>
      <c r="H106" s="180" t="s">
        <v>53</v>
      </c>
      <c r="I106" s="249" t="s">
        <v>44</v>
      </c>
      <c r="J106" s="250"/>
      <c r="K106" s="250"/>
      <c r="L106" s="251"/>
      <c r="M106" s="211" t="s">
        <v>45</v>
      </c>
      <c r="N106" s="155"/>
    </row>
    <row r="107" spans="1:19" ht="17.25" customHeight="1" x14ac:dyDescent="0.25">
      <c r="A107" s="132" t="s">
        <v>87</v>
      </c>
      <c r="B107" s="207"/>
      <c r="C107" s="207"/>
      <c r="D107" s="208"/>
      <c r="E107" s="258"/>
      <c r="F107" s="258"/>
      <c r="G107" s="242"/>
      <c r="H107" s="180"/>
      <c r="I107" s="68" t="s">
        <v>9</v>
      </c>
      <c r="J107" s="71" t="s">
        <v>46</v>
      </c>
      <c r="K107" s="252" t="s">
        <v>47</v>
      </c>
      <c r="L107" s="253"/>
      <c r="M107" s="211"/>
      <c r="N107" s="155"/>
      <c r="O107" s="126" t="s">
        <v>6</v>
      </c>
    </row>
    <row r="108" spans="1:19" ht="18" customHeight="1" x14ac:dyDescent="0.25">
      <c r="A108" s="135">
        <v>50401108609</v>
      </c>
      <c r="B108" s="44">
        <v>1</v>
      </c>
      <c r="C108" s="154" t="s">
        <v>14</v>
      </c>
      <c r="D108" s="80" t="s">
        <v>38</v>
      </c>
      <c r="E108" s="109">
        <v>5.59</v>
      </c>
      <c r="F108" s="74">
        <v>10.93</v>
      </c>
      <c r="G108" s="153"/>
      <c r="H108" s="150">
        <f>(G108*E108)-(E108*G108*20/100)</f>
        <v>0</v>
      </c>
      <c r="I108" s="75"/>
      <c r="J108" s="85">
        <f>IF(I108=0,0,IF(AND(G108&gt;0,G108&lt;10),0.5,IF(G108&gt;9,1,0)))</f>
        <v>0</v>
      </c>
      <c r="K108" s="150">
        <f>P108</f>
        <v>0</v>
      </c>
      <c r="L108" s="141">
        <f>I108*R108</f>
        <v>0</v>
      </c>
      <c r="M108" s="150">
        <f>H108+K108</f>
        <v>0</v>
      </c>
      <c r="N108" s="155"/>
      <c r="O108" s="148">
        <f>E108</f>
        <v>5.59</v>
      </c>
      <c r="P108" s="2">
        <f>IF(J108=0.5,E108/2,IF(J108=1,0,0))</f>
        <v>0</v>
      </c>
      <c r="Q108" s="149">
        <f>F108</f>
        <v>10.93</v>
      </c>
      <c r="R108" s="115">
        <f>IF(J108=0.5,F108/2,IF(J108=1,0,0))</f>
        <v>0</v>
      </c>
      <c r="S108" s="111"/>
    </row>
    <row r="109" spans="1:19" ht="18" customHeight="1" x14ac:dyDescent="0.25">
      <c r="A109" s="135">
        <v>50402108610</v>
      </c>
      <c r="B109" s="44">
        <v>2</v>
      </c>
      <c r="C109" s="79" t="s">
        <v>16</v>
      </c>
      <c r="D109" s="80" t="s">
        <v>39</v>
      </c>
      <c r="E109" s="109">
        <v>4.8499999999999996</v>
      </c>
      <c r="F109" s="74">
        <v>9.49</v>
      </c>
      <c r="G109" s="153"/>
      <c r="H109" s="150">
        <f t="shared" ref="H109:H123" si="0">(G109*E109)-(E109*G109*20/100)</f>
        <v>0</v>
      </c>
      <c r="I109" s="75"/>
      <c r="J109" s="85">
        <f t="shared" ref="J109:J123" si="1">IF(I109=0,0,IF(AND(G109&gt;0,G109&lt;10),0.5,IF(G109&gt;9,1,0)))</f>
        <v>0</v>
      </c>
      <c r="K109" s="150">
        <f t="shared" ref="K109:K123" si="2">P109</f>
        <v>0</v>
      </c>
      <c r="L109" s="141">
        <f t="shared" ref="L109:L123" si="3">I109*R109</f>
        <v>0</v>
      </c>
      <c r="M109" s="150">
        <f t="shared" ref="M109:M123" si="4">H109+K109</f>
        <v>0</v>
      </c>
      <c r="N109" s="155"/>
      <c r="O109" s="148">
        <f t="shared" ref="O109:O123" si="5">E109</f>
        <v>4.8499999999999996</v>
      </c>
      <c r="P109" s="2">
        <f t="shared" ref="P109:P123" si="6">IF(J109=0.5,E109/2,IF(J109=1,0,0))</f>
        <v>0</v>
      </c>
      <c r="Q109" s="149">
        <f t="shared" ref="Q109:Q123" si="7">F109</f>
        <v>9.49</v>
      </c>
      <c r="R109" s="115">
        <f t="shared" ref="R109:R123" si="8">IF(J109=0.5,F109/2,IF(J109=1,0,0))</f>
        <v>0</v>
      </c>
    </row>
    <row r="110" spans="1:19" ht="18" customHeight="1" x14ac:dyDescent="0.25">
      <c r="A110" s="135">
        <v>50403108611</v>
      </c>
      <c r="B110" s="44">
        <v>3</v>
      </c>
      <c r="C110" s="79" t="s">
        <v>17</v>
      </c>
      <c r="D110" s="80" t="s">
        <v>40</v>
      </c>
      <c r="E110" s="109">
        <v>4.8499999999999996</v>
      </c>
      <c r="F110" s="74">
        <v>9.49</v>
      </c>
      <c r="G110" s="153"/>
      <c r="H110" s="150">
        <f t="shared" si="0"/>
        <v>0</v>
      </c>
      <c r="I110" s="75"/>
      <c r="J110" s="85">
        <f t="shared" si="1"/>
        <v>0</v>
      </c>
      <c r="K110" s="150">
        <f t="shared" si="2"/>
        <v>0</v>
      </c>
      <c r="L110" s="141">
        <f t="shared" si="3"/>
        <v>0</v>
      </c>
      <c r="M110" s="150">
        <f t="shared" si="4"/>
        <v>0</v>
      </c>
      <c r="N110" s="155"/>
      <c r="O110" s="148">
        <f t="shared" si="5"/>
        <v>4.8499999999999996</v>
      </c>
      <c r="P110" s="2">
        <f t="shared" si="6"/>
        <v>0</v>
      </c>
      <c r="Q110" s="149">
        <f t="shared" si="7"/>
        <v>9.49</v>
      </c>
      <c r="R110" s="115">
        <f t="shared" si="8"/>
        <v>0</v>
      </c>
    </row>
    <row r="111" spans="1:19" ht="18" customHeight="1" x14ac:dyDescent="0.25">
      <c r="A111" s="135">
        <v>50407108612</v>
      </c>
      <c r="B111" s="44">
        <v>4</v>
      </c>
      <c r="C111" s="79" t="s">
        <v>18</v>
      </c>
      <c r="D111" s="80" t="s">
        <v>41</v>
      </c>
      <c r="E111" s="109">
        <v>4.4400000000000004</v>
      </c>
      <c r="F111" s="74">
        <v>8.68</v>
      </c>
      <c r="G111" s="153"/>
      <c r="H111" s="150">
        <f t="shared" si="0"/>
        <v>0</v>
      </c>
      <c r="I111" s="75"/>
      <c r="J111" s="85">
        <f t="shared" si="1"/>
        <v>0</v>
      </c>
      <c r="K111" s="150">
        <f t="shared" si="2"/>
        <v>0</v>
      </c>
      <c r="L111" s="141">
        <f t="shared" si="3"/>
        <v>0</v>
      </c>
      <c r="M111" s="150">
        <f t="shared" si="4"/>
        <v>0</v>
      </c>
      <c r="N111" s="155"/>
      <c r="O111" s="148">
        <f t="shared" si="5"/>
        <v>4.4400000000000004</v>
      </c>
      <c r="P111" s="2">
        <f t="shared" si="6"/>
        <v>0</v>
      </c>
      <c r="Q111" s="149">
        <f t="shared" si="7"/>
        <v>8.68</v>
      </c>
      <c r="R111" s="115">
        <f t="shared" si="8"/>
        <v>0</v>
      </c>
    </row>
    <row r="112" spans="1:19" ht="18" customHeight="1" x14ac:dyDescent="0.25">
      <c r="A112" s="135">
        <v>50405108613</v>
      </c>
      <c r="B112" s="44">
        <v>5</v>
      </c>
      <c r="C112" s="79" t="s">
        <v>25</v>
      </c>
      <c r="D112" s="80" t="s">
        <v>23</v>
      </c>
      <c r="E112" s="109">
        <v>4.6399999999999997</v>
      </c>
      <c r="F112" s="74">
        <v>9.08</v>
      </c>
      <c r="G112" s="153"/>
      <c r="H112" s="150">
        <f t="shared" si="0"/>
        <v>0</v>
      </c>
      <c r="I112" s="75"/>
      <c r="J112" s="85">
        <f t="shared" si="1"/>
        <v>0</v>
      </c>
      <c r="K112" s="150">
        <f t="shared" si="2"/>
        <v>0</v>
      </c>
      <c r="L112" s="141">
        <f t="shared" si="3"/>
        <v>0</v>
      </c>
      <c r="M112" s="150">
        <f t="shared" si="4"/>
        <v>0</v>
      </c>
      <c r="N112" s="155"/>
      <c r="O112" s="148">
        <f t="shared" si="5"/>
        <v>4.6399999999999997</v>
      </c>
      <c r="P112" s="2">
        <f t="shared" si="6"/>
        <v>0</v>
      </c>
      <c r="Q112" s="149">
        <f t="shared" si="7"/>
        <v>9.08</v>
      </c>
      <c r="R112" s="115">
        <f t="shared" si="8"/>
        <v>0</v>
      </c>
    </row>
    <row r="113" spans="1:18" ht="18" customHeight="1" x14ac:dyDescent="0.25">
      <c r="A113" s="135">
        <v>50401308307</v>
      </c>
      <c r="B113" s="44">
        <v>6</v>
      </c>
      <c r="C113" s="82" t="s">
        <v>28</v>
      </c>
      <c r="D113" s="83" t="s">
        <v>4</v>
      </c>
      <c r="E113" s="109">
        <v>3.58</v>
      </c>
      <c r="F113" s="74">
        <v>7</v>
      </c>
      <c r="G113" s="153"/>
      <c r="H113" s="150">
        <f t="shared" si="0"/>
        <v>0</v>
      </c>
      <c r="I113" s="75"/>
      <c r="J113" s="85">
        <f t="shared" si="1"/>
        <v>0</v>
      </c>
      <c r="K113" s="150">
        <f t="shared" si="2"/>
        <v>0</v>
      </c>
      <c r="L113" s="141">
        <f t="shared" si="3"/>
        <v>0</v>
      </c>
      <c r="M113" s="150">
        <f t="shared" si="4"/>
        <v>0</v>
      </c>
      <c r="N113" s="155"/>
      <c r="O113" s="148">
        <f t="shared" si="5"/>
        <v>3.58</v>
      </c>
      <c r="P113" s="2">
        <f t="shared" si="6"/>
        <v>0</v>
      </c>
      <c r="Q113" s="149">
        <f t="shared" si="7"/>
        <v>7</v>
      </c>
      <c r="R113" s="115">
        <f t="shared" si="8"/>
        <v>0</v>
      </c>
    </row>
    <row r="114" spans="1:18" ht="18" customHeight="1" x14ac:dyDescent="0.25">
      <c r="A114" s="135">
        <v>50402308289</v>
      </c>
      <c r="B114" s="44">
        <v>7</v>
      </c>
      <c r="C114" s="82" t="s">
        <v>61</v>
      </c>
      <c r="D114" s="83" t="s">
        <v>42</v>
      </c>
      <c r="E114" s="109">
        <v>5.18</v>
      </c>
      <c r="F114" s="74">
        <v>10.130000000000001</v>
      </c>
      <c r="G114" s="153"/>
      <c r="H114" s="150">
        <f t="shared" si="0"/>
        <v>0</v>
      </c>
      <c r="I114" s="75"/>
      <c r="J114" s="85">
        <f t="shared" si="1"/>
        <v>0</v>
      </c>
      <c r="K114" s="150">
        <f t="shared" si="2"/>
        <v>0</v>
      </c>
      <c r="L114" s="141">
        <f t="shared" si="3"/>
        <v>0</v>
      </c>
      <c r="M114" s="150">
        <f t="shared" si="4"/>
        <v>0</v>
      </c>
      <c r="N114" s="155"/>
      <c r="O114" s="148">
        <f t="shared" si="5"/>
        <v>5.18</v>
      </c>
      <c r="P114" s="2">
        <f t="shared" si="6"/>
        <v>0</v>
      </c>
      <c r="Q114" s="149">
        <f t="shared" si="7"/>
        <v>10.130000000000001</v>
      </c>
      <c r="R114" s="115">
        <f t="shared" si="8"/>
        <v>0</v>
      </c>
    </row>
    <row r="115" spans="1:18" ht="18" customHeight="1" x14ac:dyDescent="0.25">
      <c r="A115" s="135">
        <v>50403308296</v>
      </c>
      <c r="B115" s="44">
        <v>8</v>
      </c>
      <c r="C115" s="82" t="s">
        <v>51</v>
      </c>
      <c r="D115" s="83" t="s">
        <v>10</v>
      </c>
      <c r="E115" s="109">
        <v>5.18</v>
      </c>
      <c r="F115" s="74">
        <v>10.130000000000001</v>
      </c>
      <c r="G115" s="153"/>
      <c r="H115" s="150">
        <f t="shared" si="0"/>
        <v>0</v>
      </c>
      <c r="I115" s="75"/>
      <c r="J115" s="85">
        <f t="shared" si="1"/>
        <v>0</v>
      </c>
      <c r="K115" s="150">
        <f t="shared" si="2"/>
        <v>0</v>
      </c>
      <c r="L115" s="141">
        <f t="shared" si="3"/>
        <v>0</v>
      </c>
      <c r="M115" s="150">
        <f t="shared" si="4"/>
        <v>0</v>
      </c>
      <c r="N115" s="155"/>
      <c r="O115" s="148">
        <f t="shared" si="5"/>
        <v>5.18</v>
      </c>
      <c r="P115" s="2">
        <f t="shared" si="6"/>
        <v>0</v>
      </c>
      <c r="Q115" s="149">
        <f t="shared" si="7"/>
        <v>10.130000000000001</v>
      </c>
      <c r="R115" s="115">
        <f t="shared" si="8"/>
        <v>0</v>
      </c>
    </row>
    <row r="116" spans="1:18" ht="18" customHeight="1" x14ac:dyDescent="0.25">
      <c r="A116" s="135">
        <v>50407308298</v>
      </c>
      <c r="B116" s="44">
        <v>9</v>
      </c>
      <c r="C116" s="82" t="s">
        <v>29</v>
      </c>
      <c r="D116" s="83" t="s">
        <v>43</v>
      </c>
      <c r="E116" s="109">
        <v>5.17</v>
      </c>
      <c r="F116" s="74">
        <v>10.11</v>
      </c>
      <c r="G116" s="153"/>
      <c r="H116" s="150">
        <f t="shared" si="0"/>
        <v>0</v>
      </c>
      <c r="I116" s="75"/>
      <c r="J116" s="85">
        <f t="shared" si="1"/>
        <v>0</v>
      </c>
      <c r="K116" s="150">
        <f t="shared" si="2"/>
        <v>0</v>
      </c>
      <c r="L116" s="141">
        <f t="shared" si="3"/>
        <v>0</v>
      </c>
      <c r="M116" s="150">
        <f t="shared" si="4"/>
        <v>0</v>
      </c>
      <c r="N116" s="155"/>
      <c r="O116" s="148">
        <f t="shared" si="5"/>
        <v>5.17</v>
      </c>
      <c r="P116" s="2">
        <f t="shared" si="6"/>
        <v>0</v>
      </c>
      <c r="Q116" s="149">
        <f t="shared" si="7"/>
        <v>10.11</v>
      </c>
      <c r="R116" s="115">
        <f t="shared" si="8"/>
        <v>0</v>
      </c>
    </row>
    <row r="117" spans="1:18" ht="18" customHeight="1" x14ac:dyDescent="0.25">
      <c r="A117" s="135">
        <v>50405308300</v>
      </c>
      <c r="B117" s="44">
        <v>10</v>
      </c>
      <c r="C117" s="82" t="s">
        <v>30</v>
      </c>
      <c r="D117" s="83" t="s">
        <v>27</v>
      </c>
      <c r="E117" s="109">
        <v>5.26</v>
      </c>
      <c r="F117" s="74">
        <v>10.29</v>
      </c>
      <c r="G117" s="153"/>
      <c r="H117" s="150">
        <f t="shared" si="0"/>
        <v>0</v>
      </c>
      <c r="I117" s="75"/>
      <c r="J117" s="85">
        <f t="shared" si="1"/>
        <v>0</v>
      </c>
      <c r="K117" s="150">
        <f t="shared" si="2"/>
        <v>0</v>
      </c>
      <c r="L117" s="141">
        <f t="shared" si="3"/>
        <v>0</v>
      </c>
      <c r="M117" s="150">
        <f t="shared" si="4"/>
        <v>0</v>
      </c>
      <c r="N117" s="155"/>
      <c r="O117" s="148">
        <f t="shared" si="5"/>
        <v>5.26</v>
      </c>
      <c r="P117" s="2">
        <f t="shared" si="6"/>
        <v>0</v>
      </c>
      <c r="Q117" s="149">
        <f t="shared" si="7"/>
        <v>10.29</v>
      </c>
      <c r="R117" s="115">
        <f t="shared" si="8"/>
        <v>0</v>
      </c>
    </row>
    <row r="118" spans="1:18" ht="33" customHeight="1" x14ac:dyDescent="0.25">
      <c r="A118" s="135">
        <v>50410109028</v>
      </c>
      <c r="B118" s="44">
        <v>11</v>
      </c>
      <c r="C118" s="79" t="s">
        <v>98</v>
      </c>
      <c r="D118" s="81" t="s">
        <v>31</v>
      </c>
      <c r="E118" s="109">
        <v>4.29</v>
      </c>
      <c r="F118" s="86">
        <v>8.39</v>
      </c>
      <c r="G118" s="153"/>
      <c r="H118" s="150">
        <f t="shared" si="0"/>
        <v>0</v>
      </c>
      <c r="I118" s="75"/>
      <c r="J118" s="85">
        <f t="shared" si="1"/>
        <v>0</v>
      </c>
      <c r="K118" s="150">
        <f t="shared" si="2"/>
        <v>0</v>
      </c>
      <c r="L118" s="141">
        <f t="shared" si="3"/>
        <v>0</v>
      </c>
      <c r="M118" s="150">
        <f t="shared" si="4"/>
        <v>0</v>
      </c>
      <c r="N118" s="155"/>
      <c r="O118" s="148">
        <f t="shared" si="5"/>
        <v>4.29</v>
      </c>
      <c r="P118" s="2">
        <f t="shared" si="6"/>
        <v>0</v>
      </c>
      <c r="Q118" s="149">
        <f t="shared" si="7"/>
        <v>8.39</v>
      </c>
      <c r="R118" s="115">
        <f t="shared" si="8"/>
        <v>0</v>
      </c>
    </row>
    <row r="119" spans="1:18" s="5" customFormat="1" ht="28.5" customHeight="1" x14ac:dyDescent="0.25">
      <c r="A119" s="135">
        <v>50401119352</v>
      </c>
      <c r="B119" s="44">
        <v>12</v>
      </c>
      <c r="C119" s="82" t="s">
        <v>63</v>
      </c>
      <c r="D119" s="81" t="s">
        <v>64</v>
      </c>
      <c r="E119" s="109">
        <v>3.53</v>
      </c>
      <c r="F119" s="86">
        <v>6.9</v>
      </c>
      <c r="G119" s="153"/>
      <c r="H119" s="150">
        <f>(G119*E119)-(E119*G119*20/100)</f>
        <v>0</v>
      </c>
      <c r="I119" s="75"/>
      <c r="J119" s="85">
        <f>IF(I119=0,0,IF(AND(G119&gt;0,G119&lt;10),0.5,IF(G119&gt;9,1,0)))</f>
        <v>0</v>
      </c>
      <c r="K119" s="150">
        <f t="shared" si="2"/>
        <v>0</v>
      </c>
      <c r="L119" s="141">
        <f t="shared" si="3"/>
        <v>0</v>
      </c>
      <c r="M119" s="150">
        <f t="shared" si="4"/>
        <v>0</v>
      </c>
      <c r="N119" s="155"/>
      <c r="O119" s="148">
        <f t="shared" si="5"/>
        <v>3.53</v>
      </c>
      <c r="P119" s="2">
        <f t="shared" si="6"/>
        <v>0</v>
      </c>
      <c r="Q119" s="149">
        <f t="shared" si="7"/>
        <v>6.9</v>
      </c>
      <c r="R119" s="115">
        <f t="shared" si="8"/>
        <v>0</v>
      </c>
    </row>
    <row r="120" spans="1:18" s="5" customFormat="1" ht="31.5" customHeight="1" x14ac:dyDescent="0.25">
      <c r="A120" s="136">
        <v>50401129503</v>
      </c>
      <c r="B120" s="113">
        <v>13</v>
      </c>
      <c r="C120" s="114" t="s">
        <v>85</v>
      </c>
      <c r="D120" s="84" t="s">
        <v>31</v>
      </c>
      <c r="E120" s="109">
        <v>3.02</v>
      </c>
      <c r="F120" s="74">
        <v>5.91</v>
      </c>
      <c r="G120" s="153"/>
      <c r="H120" s="150">
        <f>(G120*E120)-(E120*G120*20/100)</f>
        <v>0</v>
      </c>
      <c r="I120" s="75"/>
      <c r="J120" s="87">
        <f>IF(I120=0,0,IF(AND(G120&gt;0,G120&lt;10),0.5,IF(G120&gt;9,1,0)))</f>
        <v>0</v>
      </c>
      <c r="K120" s="150">
        <f t="shared" si="2"/>
        <v>0</v>
      </c>
      <c r="L120" s="141">
        <f t="shared" si="3"/>
        <v>0</v>
      </c>
      <c r="M120" s="150">
        <f t="shared" si="4"/>
        <v>0</v>
      </c>
      <c r="N120" s="155"/>
      <c r="O120" s="148">
        <f t="shared" si="5"/>
        <v>3.02</v>
      </c>
      <c r="P120" s="2">
        <f t="shared" si="6"/>
        <v>0</v>
      </c>
      <c r="Q120" s="149">
        <f t="shared" si="7"/>
        <v>5.91</v>
      </c>
      <c r="R120" s="115">
        <f t="shared" si="8"/>
        <v>0</v>
      </c>
    </row>
    <row r="121" spans="1:18" s="7" customFormat="1" ht="18" customHeight="1" x14ac:dyDescent="0.25">
      <c r="A121" s="135">
        <v>29900025856</v>
      </c>
      <c r="B121" s="44">
        <v>14</v>
      </c>
      <c r="C121" s="84" t="s">
        <v>7</v>
      </c>
      <c r="D121" s="84" t="s">
        <v>8</v>
      </c>
      <c r="E121" s="109">
        <v>7.16</v>
      </c>
      <c r="F121" s="74">
        <v>14</v>
      </c>
      <c r="G121" s="153"/>
      <c r="H121" s="150">
        <f>(G121*E121)-(E121*G121*20/100)</f>
        <v>0</v>
      </c>
      <c r="I121" s="75"/>
      <c r="J121" s="85">
        <f>IF(I121=0,0,IF(AND(G121&gt;0,G121&lt;10),0.5,IF(G121&gt;9,1,0)))</f>
        <v>0</v>
      </c>
      <c r="K121" s="150">
        <f t="shared" si="2"/>
        <v>0</v>
      </c>
      <c r="L121" s="141">
        <f t="shared" si="3"/>
        <v>0</v>
      </c>
      <c r="M121" s="150">
        <f t="shared" si="4"/>
        <v>0</v>
      </c>
      <c r="N121" s="155"/>
      <c r="O121" s="148">
        <f t="shared" si="5"/>
        <v>7.16</v>
      </c>
      <c r="P121" s="2">
        <f t="shared" si="6"/>
        <v>0</v>
      </c>
      <c r="Q121" s="149">
        <f t="shared" si="7"/>
        <v>14</v>
      </c>
      <c r="R121" s="115">
        <f t="shared" si="8"/>
        <v>0</v>
      </c>
    </row>
    <row r="122" spans="1:18" s="7" customFormat="1" ht="27" customHeight="1" x14ac:dyDescent="0.25">
      <c r="A122" s="135">
        <v>50300409025</v>
      </c>
      <c r="B122" s="44">
        <v>15</v>
      </c>
      <c r="C122" s="73" t="s">
        <v>55</v>
      </c>
      <c r="D122" s="104" t="s">
        <v>56</v>
      </c>
      <c r="E122" s="109">
        <v>6.14</v>
      </c>
      <c r="F122" s="74">
        <v>12.01</v>
      </c>
      <c r="G122" s="153"/>
      <c r="H122" s="150">
        <f t="shared" si="0"/>
        <v>0</v>
      </c>
      <c r="I122" s="75"/>
      <c r="J122" s="87">
        <f t="shared" si="1"/>
        <v>0</v>
      </c>
      <c r="K122" s="150">
        <f t="shared" si="2"/>
        <v>0</v>
      </c>
      <c r="L122" s="141">
        <f t="shared" si="3"/>
        <v>0</v>
      </c>
      <c r="M122" s="150">
        <f t="shared" si="4"/>
        <v>0</v>
      </c>
      <c r="N122" s="155"/>
      <c r="O122" s="148">
        <f t="shared" si="5"/>
        <v>6.14</v>
      </c>
      <c r="P122" s="2">
        <f t="shared" si="6"/>
        <v>0</v>
      </c>
      <c r="Q122" s="149">
        <f t="shared" si="7"/>
        <v>12.01</v>
      </c>
      <c r="R122" s="115">
        <f t="shared" si="8"/>
        <v>0</v>
      </c>
    </row>
    <row r="123" spans="1:18" s="7" customFormat="1" ht="30.75" thickBot="1" x14ac:dyDescent="0.3">
      <c r="A123" s="135">
        <v>50000095270</v>
      </c>
      <c r="B123" s="44">
        <v>16</v>
      </c>
      <c r="C123" s="73" t="s">
        <v>2</v>
      </c>
      <c r="D123" s="84" t="s">
        <v>3</v>
      </c>
      <c r="E123" s="109">
        <v>5.01</v>
      </c>
      <c r="F123" s="74">
        <v>9.8000000000000007</v>
      </c>
      <c r="G123" s="153"/>
      <c r="H123" s="150">
        <f t="shared" si="0"/>
        <v>0</v>
      </c>
      <c r="I123" s="75"/>
      <c r="J123" s="107">
        <f t="shared" si="1"/>
        <v>0</v>
      </c>
      <c r="K123" s="150">
        <f t="shared" si="2"/>
        <v>0</v>
      </c>
      <c r="L123" s="151">
        <f t="shared" si="3"/>
        <v>0</v>
      </c>
      <c r="M123" s="152">
        <f t="shared" si="4"/>
        <v>0</v>
      </c>
      <c r="N123" s="155"/>
      <c r="O123" s="148">
        <f t="shared" si="5"/>
        <v>5.01</v>
      </c>
      <c r="P123" s="2">
        <f t="shared" si="6"/>
        <v>0</v>
      </c>
      <c r="Q123" s="149">
        <f t="shared" si="7"/>
        <v>9.8000000000000007</v>
      </c>
      <c r="R123" s="115">
        <f t="shared" si="8"/>
        <v>0</v>
      </c>
    </row>
    <row r="124" spans="1:18" ht="11.25" customHeight="1" x14ac:dyDescent="0.25">
      <c r="B124" s="37"/>
      <c r="C124" s="45"/>
      <c r="D124" s="45"/>
      <c r="E124" s="49"/>
      <c r="F124" s="49"/>
      <c r="G124" s="78"/>
      <c r="H124" s="45"/>
      <c r="I124" s="46"/>
      <c r="J124" s="203" t="s">
        <v>84</v>
      </c>
      <c r="K124" s="204"/>
      <c r="L124" s="212">
        <f>SUM(M108:M123)</f>
        <v>0</v>
      </c>
      <c r="M124" s="213"/>
      <c r="N124" s="155"/>
    </row>
    <row r="125" spans="1:18" ht="7.5" customHeight="1" thickBot="1" x14ac:dyDescent="0.3">
      <c r="B125" s="20"/>
      <c r="C125" s="20"/>
      <c r="D125" s="20"/>
      <c r="E125" s="20"/>
      <c r="F125" s="20"/>
      <c r="G125" s="20"/>
      <c r="H125" s="20"/>
      <c r="I125" s="20"/>
      <c r="J125" s="205"/>
      <c r="K125" s="206"/>
      <c r="L125" s="214"/>
      <c r="M125" s="215"/>
      <c r="N125" s="155"/>
    </row>
    <row r="126" spans="1:18" ht="16.5" thickBot="1" x14ac:dyDescent="0.3">
      <c r="B126" s="16"/>
      <c r="C126" s="244" t="s">
        <v>86</v>
      </c>
      <c r="D126" s="244"/>
      <c r="E126" s="16"/>
      <c r="F126" s="16"/>
      <c r="G126" s="16"/>
      <c r="H126" s="16"/>
      <c r="I126" s="16"/>
      <c r="J126" s="16"/>
      <c r="K126" s="22"/>
      <c r="L126" s="22"/>
      <c r="M126" s="22"/>
      <c r="N126" s="155"/>
    </row>
    <row r="127" spans="1:18" s="106" customFormat="1" ht="15.75" customHeight="1" x14ac:dyDescent="0.25">
      <c r="A127" s="132"/>
      <c r="B127" s="15"/>
      <c r="C127" s="243" t="s">
        <v>49</v>
      </c>
      <c r="D127" s="243"/>
      <c r="E127" s="47"/>
      <c r="F127" s="230" t="s">
        <v>99</v>
      </c>
      <c r="G127" s="231"/>
      <c r="H127" s="231"/>
      <c r="I127" s="231"/>
      <c r="J127" s="234">
        <f>F73+F83+F95+F101+L124</f>
        <v>0</v>
      </c>
      <c r="K127" s="235"/>
      <c r="L127" s="238">
        <f>J127*1.95583</f>
        <v>0</v>
      </c>
      <c r="M127" s="239"/>
      <c r="N127" s="155"/>
      <c r="O127" s="127"/>
    </row>
    <row r="128" spans="1:18" s="106" customFormat="1" ht="12" customHeight="1" thickBot="1" x14ac:dyDescent="0.3">
      <c r="A128" s="132"/>
      <c r="B128" s="15"/>
      <c r="C128" s="35"/>
      <c r="D128" s="35"/>
      <c r="E128" s="47"/>
      <c r="F128" s="232"/>
      <c r="G128" s="233"/>
      <c r="H128" s="233"/>
      <c r="I128" s="233"/>
      <c r="J128" s="236"/>
      <c r="K128" s="237"/>
      <c r="L128" s="240"/>
      <c r="M128" s="241"/>
      <c r="N128" s="155"/>
      <c r="O128" s="127"/>
    </row>
    <row r="129" spans="2:14" ht="12" hidden="1" customHeight="1" x14ac:dyDescent="0.25">
      <c r="B129" s="48"/>
      <c r="C129" s="48"/>
      <c r="D129" s="48"/>
      <c r="E129" s="49"/>
      <c r="F129" s="49"/>
      <c r="G129" s="50"/>
      <c r="H129" s="48"/>
      <c r="I129" s="48"/>
      <c r="J129" s="15"/>
      <c r="K129" s="22"/>
      <c r="L129" s="22"/>
      <c r="M129" s="22"/>
      <c r="N129" s="22"/>
    </row>
    <row r="130" spans="2:14" ht="12" hidden="1" customHeight="1" x14ac:dyDescent="0.25">
      <c r="B130" s="15"/>
      <c r="E130" s="51"/>
      <c r="F130" s="51"/>
      <c r="G130" s="15"/>
      <c r="H130" s="52"/>
      <c r="I130" s="15"/>
      <c r="J130" s="15"/>
      <c r="K130" s="22"/>
      <c r="L130" s="22"/>
      <c r="M130" s="22"/>
      <c r="N130" s="22"/>
    </row>
    <row r="131" spans="2:14" ht="12" hidden="1" customHeight="1" x14ac:dyDescent="0.25">
      <c r="B131" s="1"/>
      <c r="E131" s="11"/>
      <c r="F131" s="11"/>
      <c r="G131" s="1"/>
      <c r="H131" s="10"/>
      <c r="I131" s="1"/>
      <c r="J131" s="1"/>
    </row>
    <row r="132" spans="2:14" ht="12" hidden="1" customHeight="1" x14ac:dyDescent="0.25">
      <c r="B132" s="1"/>
      <c r="C132" s="1"/>
      <c r="D132" s="1"/>
      <c r="E132" s="1"/>
      <c r="F132" s="1"/>
      <c r="G132" s="12"/>
      <c r="H132" s="10"/>
      <c r="I132" s="1"/>
      <c r="J132" s="1"/>
    </row>
    <row r="133" spans="2:14" ht="12" hidden="1" customHeight="1" x14ac:dyDescent="0.25">
      <c r="B133" s="1"/>
      <c r="C133" s="1"/>
      <c r="D133" s="1"/>
      <c r="E133" s="1"/>
      <c r="F133" s="1"/>
      <c r="G133" s="12"/>
      <c r="H133" s="10"/>
      <c r="I133" s="1"/>
      <c r="J133" s="1"/>
    </row>
    <row r="134" spans="2:14" ht="12" hidden="1" customHeight="1" x14ac:dyDescent="0.25">
      <c r="B134" s="1"/>
      <c r="C134" s="1"/>
      <c r="D134" s="1"/>
      <c r="E134" s="1"/>
      <c r="F134" s="1"/>
      <c r="G134" s="12"/>
      <c r="H134" s="10"/>
      <c r="I134" s="1"/>
      <c r="J134" s="1"/>
    </row>
    <row r="135" spans="2:14" ht="12" hidden="1" customHeight="1" x14ac:dyDescent="0.25">
      <c r="B135" s="1"/>
      <c r="C135" s="1"/>
      <c r="D135" s="1"/>
      <c r="E135" s="1"/>
      <c r="F135" s="1"/>
      <c r="G135" s="12"/>
      <c r="H135" s="10"/>
      <c r="I135" s="1"/>
      <c r="J135" s="1"/>
    </row>
    <row r="136" spans="2:14" ht="12" hidden="1" customHeight="1" x14ac:dyDescent="0.25">
      <c r="B136" s="1"/>
      <c r="C136" s="1"/>
      <c r="D136" s="1"/>
      <c r="E136" s="1"/>
      <c r="F136" s="1"/>
      <c r="G136" s="12"/>
      <c r="H136" s="10"/>
      <c r="I136" s="1"/>
      <c r="J136" s="1"/>
    </row>
    <row r="137" spans="2:14" ht="12" hidden="1" customHeight="1" x14ac:dyDescent="0.25">
      <c r="B137" s="1"/>
      <c r="C137" s="1"/>
      <c r="D137" s="1"/>
      <c r="E137" s="1"/>
      <c r="F137" s="1"/>
      <c r="G137" s="12"/>
      <c r="H137" s="10"/>
      <c r="I137" s="1"/>
      <c r="J137" s="1"/>
    </row>
    <row r="138" spans="2:14" ht="12" hidden="1" customHeight="1" x14ac:dyDescent="0.25">
      <c r="B138" s="1"/>
      <c r="C138" s="1"/>
      <c r="D138" s="1"/>
      <c r="E138" s="1"/>
      <c r="F138" s="1"/>
      <c r="G138" s="12"/>
      <c r="H138" s="10"/>
      <c r="I138" s="1"/>
      <c r="J138" s="1"/>
    </row>
    <row r="139" spans="2:14" ht="12" hidden="1" customHeight="1" x14ac:dyDescent="0.25">
      <c r="B139" s="1"/>
      <c r="C139" s="1"/>
      <c r="D139" s="1"/>
      <c r="E139" s="1"/>
      <c r="F139" s="1"/>
      <c r="G139" s="12"/>
      <c r="H139" s="10"/>
      <c r="I139" s="1"/>
      <c r="J139" s="1"/>
    </row>
    <row r="140" spans="2:14" ht="12" hidden="1" customHeight="1" x14ac:dyDescent="0.25">
      <c r="B140" s="1"/>
      <c r="C140" s="1"/>
      <c r="D140" s="1"/>
      <c r="E140" s="1"/>
      <c r="F140" s="1"/>
      <c r="G140" s="12"/>
      <c r="H140" s="10"/>
      <c r="I140" s="1"/>
      <c r="J140" s="1"/>
    </row>
    <row r="141" spans="2:14" ht="12" hidden="1" customHeight="1" x14ac:dyDescent="0.25">
      <c r="B141" s="1"/>
      <c r="C141" s="1"/>
      <c r="D141" s="1"/>
      <c r="E141" s="1"/>
      <c r="F141" s="1"/>
      <c r="G141" s="12"/>
      <c r="H141" s="10"/>
      <c r="I141" s="1"/>
      <c r="J141" s="1"/>
    </row>
    <row r="142" spans="2:14" ht="12" hidden="1" customHeight="1" x14ac:dyDescent="0.25">
      <c r="B142" s="1"/>
      <c r="C142" s="1"/>
      <c r="D142" s="1"/>
      <c r="E142" s="1"/>
      <c r="F142" s="1"/>
      <c r="G142" s="12"/>
      <c r="H142" s="10"/>
      <c r="I142" s="1"/>
      <c r="J142" s="1"/>
    </row>
    <row r="143" spans="2:14" ht="12" hidden="1" customHeight="1" x14ac:dyDescent="0.25">
      <c r="B143" s="1"/>
      <c r="C143" s="1"/>
      <c r="D143" s="1"/>
      <c r="E143" s="1"/>
      <c r="F143" s="1"/>
      <c r="G143" s="12"/>
      <c r="H143" s="10"/>
      <c r="I143" s="1"/>
      <c r="J143" s="1"/>
    </row>
    <row r="144" spans="2:14" ht="12" hidden="1" customHeight="1" x14ac:dyDescent="0.25">
      <c r="B144" s="1"/>
      <c r="C144" s="1"/>
      <c r="D144" s="1"/>
      <c r="E144" s="1"/>
      <c r="F144" s="1"/>
      <c r="G144" s="12"/>
      <c r="H144" s="10"/>
      <c r="I144" s="1"/>
      <c r="J144" s="1"/>
    </row>
    <row r="145" spans="2:10" ht="12" hidden="1" customHeight="1" x14ac:dyDescent="0.25">
      <c r="B145" s="1"/>
      <c r="C145" s="1"/>
      <c r="D145" s="1"/>
      <c r="E145" s="1"/>
      <c r="F145" s="1"/>
      <c r="G145" s="12"/>
      <c r="H145" s="10"/>
      <c r="I145" s="1"/>
      <c r="J145" s="1"/>
    </row>
    <row r="146" spans="2:10" ht="12" hidden="1" customHeight="1" x14ac:dyDescent="0.25">
      <c r="B146" s="1"/>
      <c r="C146" s="1"/>
      <c r="D146" s="1"/>
      <c r="E146" s="1"/>
      <c r="F146" s="1"/>
      <c r="G146" s="12"/>
      <c r="H146" s="10"/>
      <c r="I146" s="1"/>
      <c r="J146" s="1"/>
    </row>
    <row r="147" spans="2:10" ht="12" hidden="1" customHeight="1" x14ac:dyDescent="0.25">
      <c r="B147" s="1"/>
      <c r="C147" s="1"/>
      <c r="D147" s="1"/>
      <c r="E147" s="1"/>
      <c r="F147" s="1"/>
      <c r="G147" s="12"/>
      <c r="H147" s="10"/>
      <c r="I147" s="1"/>
      <c r="J147" s="1"/>
    </row>
    <row r="148" spans="2:10" ht="12" hidden="1" customHeight="1" x14ac:dyDescent="0.25">
      <c r="B148" s="1"/>
      <c r="C148" s="1"/>
      <c r="D148" s="1"/>
      <c r="E148" s="1"/>
      <c r="F148" s="1"/>
      <c r="G148" s="12"/>
      <c r="H148" s="10"/>
      <c r="I148" s="1"/>
      <c r="J148" s="1"/>
    </row>
  </sheetData>
  <sheetProtection algorithmName="SHA-512" hashValue="nNJrENTSvJkCNnQLSpyctkuRVr+Y7V7YWD6GXzcf+oYYVwaFOgu+4n26HCrEkFqldvO7FRtk/meShMGaY8klvA==" saltValue="1JqfMXC4wkuNpZBMJOlpxg==" spinCount="100000" sheet="1" objects="1" scenarios="1" selectLockedCells="1"/>
  <mergeCells count="106">
    <mergeCell ref="P74:R74"/>
    <mergeCell ref="B78:D79"/>
    <mergeCell ref="F127:I128"/>
    <mergeCell ref="J127:K128"/>
    <mergeCell ref="L127:M128"/>
    <mergeCell ref="G106:G107"/>
    <mergeCell ref="C127:D127"/>
    <mergeCell ref="C126:D126"/>
    <mergeCell ref="B93:D93"/>
    <mergeCell ref="F93:G93"/>
    <mergeCell ref="F95:G95"/>
    <mergeCell ref="F99:G99"/>
    <mergeCell ref="F101:G101"/>
    <mergeCell ref="I106:L106"/>
    <mergeCell ref="K107:L107"/>
    <mergeCell ref="B100:C100"/>
    <mergeCell ref="B96:D97"/>
    <mergeCell ref="H106:H107"/>
    <mergeCell ref="B103:M103"/>
    <mergeCell ref="E106:E107"/>
    <mergeCell ref="F106:F107"/>
    <mergeCell ref="B76:C76"/>
    <mergeCell ref="D67:G67"/>
    <mergeCell ref="D69:G69"/>
    <mergeCell ref="D70:G70"/>
    <mergeCell ref="B21:G21"/>
    <mergeCell ref="D47:J47"/>
    <mergeCell ref="D48:J48"/>
    <mergeCell ref="D68:G68"/>
    <mergeCell ref="C71:D71"/>
    <mergeCell ref="B74:E74"/>
    <mergeCell ref="B73:C73"/>
    <mergeCell ref="D76:G76"/>
    <mergeCell ref="D46:J46"/>
    <mergeCell ref="B44:L44"/>
    <mergeCell ref="B40:L40"/>
    <mergeCell ref="B82:C82"/>
    <mergeCell ref="B81:C81"/>
    <mergeCell ref="F71:G71"/>
    <mergeCell ref="F73:G73"/>
    <mergeCell ref="F77:G77"/>
    <mergeCell ref="F81:G81"/>
    <mergeCell ref="J124:K125"/>
    <mergeCell ref="B106:B107"/>
    <mergeCell ref="C106:C107"/>
    <mergeCell ref="D106:D107"/>
    <mergeCell ref="D101:E101"/>
    <mergeCell ref="B105:M105"/>
    <mergeCell ref="M106:M107"/>
    <mergeCell ref="B84:C84"/>
    <mergeCell ref="B83:C83"/>
    <mergeCell ref="L124:M125"/>
    <mergeCell ref="F83:G83"/>
    <mergeCell ref="B101:C101"/>
    <mergeCell ref="D90:G90"/>
    <mergeCell ref="B99:C99"/>
    <mergeCell ref="B98:G98"/>
    <mergeCell ref="D92:G92"/>
    <mergeCell ref="D91:G91"/>
    <mergeCell ref="B3:M3"/>
    <mergeCell ref="D66:G66"/>
    <mergeCell ref="D65:G65"/>
    <mergeCell ref="B4:M6"/>
    <mergeCell ref="D50:J50"/>
    <mergeCell ref="D57:G57"/>
    <mergeCell ref="B8:G9"/>
    <mergeCell ref="H8:M27"/>
    <mergeCell ref="B22:G24"/>
    <mergeCell ref="B27:G27"/>
    <mergeCell ref="E25:G26"/>
    <mergeCell ref="B10:G10"/>
    <mergeCell ref="B11:G11"/>
    <mergeCell ref="B12:G12"/>
    <mergeCell ref="B63:M63"/>
    <mergeCell ref="B13:G13"/>
    <mergeCell ref="B18:G18"/>
    <mergeCell ref="B19:G19"/>
    <mergeCell ref="B20:G20"/>
    <mergeCell ref="B14:G14"/>
    <mergeCell ref="B15:G15"/>
    <mergeCell ref="B16:G16"/>
    <mergeCell ref="B17:G17"/>
    <mergeCell ref="N1:N128"/>
    <mergeCell ref="D88:G88"/>
    <mergeCell ref="B64:G64"/>
    <mergeCell ref="B86:G86"/>
    <mergeCell ref="B75:G75"/>
    <mergeCell ref="D83:E83"/>
    <mergeCell ref="D87:G87"/>
    <mergeCell ref="B7:J7"/>
    <mergeCell ref="B28:J28"/>
    <mergeCell ref="B80:G80"/>
    <mergeCell ref="H83:M84"/>
    <mergeCell ref="D89:G89"/>
    <mergeCell ref="B85:M85"/>
    <mergeCell ref="D58:G58"/>
    <mergeCell ref="D60:G60"/>
    <mergeCell ref="D61:G61"/>
    <mergeCell ref="C49:J49"/>
    <mergeCell ref="J41:K41"/>
    <mergeCell ref="J42:K42"/>
    <mergeCell ref="B32:G32"/>
    <mergeCell ref="B33:K33"/>
    <mergeCell ref="H32:K32"/>
    <mergeCell ref="B1:M1"/>
    <mergeCell ref="B2:M2"/>
  </mergeCells>
  <dataValidations count="1">
    <dataValidation type="whole" allowBlank="1" showInputMessage="1" showErrorMessage="1" error="Може да заявите 1 бр. допълнителен екземпяр за учителя." sqref="D82 D100 I108:I123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1811023622047245" right="0.11811023622047245" top="3.937007874015748E-2" bottom="3.937007874015748E-2" header="0.11811023622047245" footer="0.31496062992125984"/>
  <pageSetup paperSize="9" scale="98" fitToHeight="0" orientation="landscape" r:id="rId2"/>
  <headerFooter>
    <oddFooter xml:space="preserve">&amp;C&amp;P&amp;R &amp;"Times New Roman,Italic"&amp;9Заявка за познавателни книжки и помагала  за 4 – 5-годишни деца, живеещи в чужбина </oddFooter>
  </headerFooter>
  <rowBreaks count="4" manualBreakCount="4">
    <brk id="28" max="16383" man="1"/>
    <brk id="62" max="16383" man="1"/>
    <brk id="84" max="16383" man="1"/>
    <brk id="102" max="16383" man="1"/>
  </rowBreaks>
  <ignoredErrors>
    <ignoredError sqref="F78:G7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4-5 год.</vt:lpstr>
      <vt:lpstr>'4-5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2026-05-22T12:48:20Z</cp:lastPrinted>
  <dcterms:created xsi:type="dcterms:W3CDTF">2010-02-08T11:37:33Z</dcterms:created>
  <dcterms:modified xsi:type="dcterms:W3CDTF">2026-05-22T12:48:38Z</dcterms:modified>
</cp:coreProperties>
</file>