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56D27585-F393-45F7-A542-7ADD806F5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 год." sheetId="3" r:id="rId1"/>
  </sheets>
  <definedNames>
    <definedName name="_xlnm.Print_Area" localSheetId="0">'3-4 год.'!$A$1:$N$133</definedName>
    <definedName name="_xlnm.Print_Titles" localSheetId="0">'3-4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0" i="3" l="1"/>
  <c r="B82" i="3"/>
  <c r="B77" i="3"/>
  <c r="E77" i="3" l="1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07" i="3"/>
  <c r="O99" i="3"/>
  <c r="O118" i="3" l="1"/>
  <c r="O119" i="3"/>
  <c r="O120" i="3"/>
  <c r="O121" i="3"/>
  <c r="O122" i="3"/>
  <c r="O123" i="3"/>
  <c r="O124" i="3"/>
  <c r="O125" i="3"/>
  <c r="O126" i="3"/>
  <c r="O127" i="3"/>
  <c r="F72" i="3" l="1"/>
  <c r="J119" i="3" l="1"/>
  <c r="J120" i="3"/>
  <c r="H119" i="3"/>
  <c r="P120" i="3" l="1"/>
  <c r="R120" i="3"/>
  <c r="L120" i="3" s="1"/>
  <c r="P119" i="3"/>
  <c r="K119" i="3" s="1"/>
  <c r="M119" i="3" s="1"/>
  <c r="R119" i="3"/>
  <c r="L119" i="3" s="1"/>
  <c r="H118" i="3"/>
  <c r="J118" i="3"/>
  <c r="P118" i="3" l="1"/>
  <c r="K118" i="3" s="1"/>
  <c r="M118" i="3" s="1"/>
  <c r="R118" i="3"/>
  <c r="L118" i="3" s="1"/>
  <c r="O108" i="3"/>
  <c r="O107" i="3"/>
  <c r="E81" i="3"/>
  <c r="P82" i="3" l="1"/>
  <c r="G81" i="3" s="1"/>
  <c r="P81" i="3"/>
  <c r="F81" i="3" s="1"/>
  <c r="O109" i="3"/>
  <c r="O110" i="3"/>
  <c r="O111" i="3"/>
  <c r="O112" i="3"/>
  <c r="O113" i="3"/>
  <c r="O114" i="3"/>
  <c r="O115" i="3"/>
  <c r="O116" i="3"/>
  <c r="O117" i="3"/>
  <c r="J124" i="3" l="1"/>
  <c r="P124" i="3" l="1"/>
  <c r="R124" i="3"/>
  <c r="L124" i="3" s="1"/>
  <c r="H108" i="3"/>
  <c r="J108" i="3"/>
  <c r="H109" i="3"/>
  <c r="J109" i="3"/>
  <c r="H110" i="3"/>
  <c r="J110" i="3"/>
  <c r="H111" i="3"/>
  <c r="J111" i="3"/>
  <c r="H112" i="3"/>
  <c r="J112" i="3"/>
  <c r="H113" i="3"/>
  <c r="J113" i="3"/>
  <c r="H114" i="3"/>
  <c r="J114" i="3"/>
  <c r="H115" i="3"/>
  <c r="J115" i="3"/>
  <c r="H116" i="3"/>
  <c r="J116" i="3"/>
  <c r="H117" i="3"/>
  <c r="J117" i="3"/>
  <c r="H120" i="3"/>
  <c r="H121" i="3"/>
  <c r="J121" i="3"/>
  <c r="H122" i="3"/>
  <c r="J122" i="3"/>
  <c r="H123" i="3"/>
  <c r="J123" i="3"/>
  <c r="H124" i="3"/>
  <c r="H125" i="3"/>
  <c r="J125" i="3"/>
  <c r="H126" i="3"/>
  <c r="J126" i="3"/>
  <c r="H127" i="3"/>
  <c r="J127" i="3"/>
  <c r="R127" i="3" s="1"/>
  <c r="L127" i="3" s="1"/>
  <c r="P110" i="3" l="1"/>
  <c r="R110" i="3"/>
  <c r="L110" i="3" s="1"/>
  <c r="P122" i="3"/>
  <c r="R122" i="3"/>
  <c r="L122" i="3" s="1"/>
  <c r="P109" i="3"/>
  <c r="R109" i="3"/>
  <c r="L109" i="3" s="1"/>
  <c r="P121" i="3"/>
  <c r="R121" i="3"/>
  <c r="L121" i="3" s="1"/>
  <c r="P108" i="3"/>
  <c r="R108" i="3"/>
  <c r="L108" i="3" s="1"/>
  <c r="P117" i="3"/>
  <c r="R117" i="3"/>
  <c r="L117" i="3" s="1"/>
  <c r="P116" i="3"/>
  <c r="R116" i="3"/>
  <c r="L116" i="3" s="1"/>
  <c r="P115" i="3"/>
  <c r="R115" i="3"/>
  <c r="L115" i="3" s="1"/>
  <c r="P114" i="3"/>
  <c r="R114" i="3"/>
  <c r="L114" i="3" s="1"/>
  <c r="P126" i="3"/>
  <c r="R126" i="3"/>
  <c r="L126" i="3" s="1"/>
  <c r="P113" i="3"/>
  <c r="R113" i="3"/>
  <c r="L113" i="3" s="1"/>
  <c r="P125" i="3"/>
  <c r="R125" i="3"/>
  <c r="L125" i="3" s="1"/>
  <c r="P112" i="3"/>
  <c r="R112" i="3"/>
  <c r="L112" i="3" s="1"/>
  <c r="P111" i="3"/>
  <c r="R111" i="3"/>
  <c r="L111" i="3" s="1"/>
  <c r="P123" i="3"/>
  <c r="R123" i="3"/>
  <c r="L123" i="3" s="1"/>
  <c r="P127" i="3"/>
  <c r="K127" i="3" s="1"/>
  <c r="M127" i="3" s="1"/>
  <c r="K122" i="3" l="1"/>
  <c r="M122" i="3" s="1"/>
  <c r="K123" i="3"/>
  <c r="K125" i="3"/>
  <c r="M125" i="3" s="1"/>
  <c r="B95" i="3"/>
  <c r="K126" i="3"/>
  <c r="M126" i="3" s="1"/>
  <c r="H107" i="3"/>
  <c r="K109" i="3"/>
  <c r="M109" i="3" s="1"/>
  <c r="K110" i="3"/>
  <c r="M110" i="3" s="1"/>
  <c r="K111" i="3"/>
  <c r="M111" i="3" s="1"/>
  <c r="K112" i="3"/>
  <c r="M112" i="3" s="1"/>
  <c r="K113" i="3"/>
  <c r="M113" i="3" s="1"/>
  <c r="K114" i="3"/>
  <c r="M114" i="3" s="1"/>
  <c r="K115" i="3"/>
  <c r="M115" i="3" s="1"/>
  <c r="K116" i="3"/>
  <c r="M116" i="3" s="1"/>
  <c r="K117" i="3"/>
  <c r="M117" i="3" s="1"/>
  <c r="K124" i="3"/>
  <c r="M124" i="3" s="1"/>
  <c r="K120" i="3"/>
  <c r="K121" i="3"/>
  <c r="M121" i="3" s="1"/>
  <c r="J107" i="3"/>
  <c r="K108" i="3"/>
  <c r="M108" i="3" s="1"/>
  <c r="E99" i="3"/>
  <c r="B83" i="3"/>
  <c r="F95" i="3"/>
  <c r="P99" i="3" l="1"/>
  <c r="P98" i="3"/>
  <c r="G99" i="3" s="1"/>
  <c r="P107" i="3"/>
  <c r="K107" i="3" s="1"/>
  <c r="M107" i="3" s="1"/>
  <c r="L128" i="3" s="1"/>
  <c r="R107" i="3"/>
  <c r="L107" i="3" s="1"/>
  <c r="F82" i="3"/>
  <c r="J131" i="3" s="1"/>
  <c r="F99" i="3" l="1"/>
  <c r="F100" i="3" s="1"/>
  <c r="L131" i="3" l="1"/>
  <c r="P131" i="3"/>
</calcChain>
</file>

<file path=xl/sharedStrings.xml><?xml version="1.0" encoding="utf-8"?>
<sst xmlns="http://schemas.openxmlformats.org/spreadsheetml/2006/main" count="164" uniqueCount="120">
  <si>
    <t>№</t>
  </si>
  <si>
    <t>Автори</t>
  </si>
  <si>
    <t>Книга за игри и занимания с малкото дете</t>
  </si>
  <si>
    <t>И. Колева и др.</t>
  </si>
  <si>
    <t>Заявено количество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</si>
  <si>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</si>
  <si>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</si>
  <si>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</si>
  <si>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</si>
  <si>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</si>
  <si>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</si>
  <si>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</si>
  <si>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</si>
  <si>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</si>
  <si>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</si>
  <si>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</si>
  <si>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</si>
  <si>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</si>
  <si>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</si>
  <si>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</si>
  <si>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</si>
  <si>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</si>
  <si>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</si>
  <si>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</si>
  <si>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</si>
  <si>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</si>
  <si>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</si>
  <si>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</si>
  <si>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</si>
  <si>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</si>
  <si>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</si>
  <si>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</si>
  <si>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</si>
  <si>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</si>
  <si>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</si>
  <si>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</si>
  <si>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</si>
  <si>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В. Ванева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</si>
  <si>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</si>
  <si>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</si>
  <si>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</si>
  <si>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</si>
  <si>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</si>
  <si>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</si>
  <si>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</si>
  <si>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</si>
  <si>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</si>
  <si>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</si>
  <si>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</si>
  <si>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</si>
  <si>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</si>
  <si>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</si>
  <si>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</si>
  <si>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</si>
  <si>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</si>
  <si>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</t>
    </r>
  </si>
  <si>
    <t>Сценарии за тържества в детската градина</t>
  </si>
  <si>
    <t>Ръка за ръка. Колко и защо?</t>
  </si>
  <si>
    <t>О. Занков, Р. Генков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</si>
  <si>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</t>
    </r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</si>
  <si>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</si>
  <si>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</si>
  <si>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</si>
  <si>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</si>
  <si>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>Пощенски код:</t>
  </si>
  <si>
    <t>Адрес:</t>
  </si>
  <si>
    <t>Име и телефон за връзка: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</si>
  <si>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</si>
  <si>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</si>
  <si>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</si>
  <si>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>…….......................................</t>
  </si>
  <si>
    <r>
      <t xml:space="preserve">Общ брой групи 3 - 4 години: </t>
    </r>
    <r>
      <rPr>
        <sz val="8"/>
        <rFont val="Times New Roman"/>
        <family val="1"/>
        <charset val="204"/>
      </rPr>
      <t/>
    </r>
  </si>
  <si>
    <t xml:space="preserve">Общ брой деца 3 - 4 години: </t>
  </si>
  <si>
    <t>Комплект „Чуден свят“ за 3 - 4 години</t>
  </si>
  <si>
    <t>Кристиан Гънзи</t>
  </si>
  <si>
    <t>Моето тяло</t>
  </si>
  <si>
    <t>Зоологическа градина</t>
  </si>
  <si>
    <t xml:space="preserve">Р. Дюлгерова и др. </t>
  </si>
  <si>
    <t>Робин Маклър</t>
  </si>
  <si>
    <t>Д. Гюров</t>
  </si>
  <si>
    <t>Б. Ангелов, Л. Витанов</t>
  </si>
  <si>
    <t>Л. Ангелова и др.</t>
  </si>
  <si>
    <t>О. Занков и др.</t>
  </si>
  <si>
    <t>………………………………….....………….....…….</t>
  </si>
  <si>
    <t>……...............................................................................................................................</t>
  </si>
  <si>
    <t>Комплект „Ръка за ръка“ за 3 - 4 години</t>
  </si>
  <si>
    <t>Чуден свят. Игри по всички образователни направления 3 - 4 години.</t>
  </si>
  <si>
    <t>Модели на педагогическо взаимодействие семейство - детска градина</t>
  </si>
  <si>
    <t>СУМА С ДДС:</t>
  </si>
  <si>
    <t>Ед. цена с ДДС:</t>
  </si>
  <si>
    <t>……………………………………………………………………..</t>
  </si>
  <si>
    <t>За учителя получавате екземпляр от книжките.
(Mоля, отбележете при необходимост.)</t>
  </si>
  <si>
    <t>Чуден свят. Игри по всички образователни направления</t>
  </si>
  <si>
    <t>Наименование на заявителя:</t>
  </si>
  <si>
    <t>….........................................................................................</t>
  </si>
  <si>
    <t>Мобилен телефон на лице за контакт: ........................................................................................</t>
  </si>
  <si>
    <t>Имейл на лице за контакт: .............................................................................................................</t>
  </si>
  <si>
    <t xml:space="preserve">   VAT номер или друг идентифициращ номер, издаден от местните данъчни органи</t>
  </si>
  <si>
    <t xml:space="preserve">      1. Желая да получа заявените познавателни книжки и помагала на място от складовата база на „Просвета“.</t>
  </si>
  <si>
    <t xml:space="preserve">      2. Желая да ползвам транспортна услуга и да получа заявените познавателни книжки и помагала на следния адрес:</t>
  </si>
  <si>
    <t xml:space="preserve">Държава:   </t>
  </si>
  <si>
    <t xml:space="preserve">        1. В брой/с банков превод </t>
  </si>
  <si>
    <t>СУМA С ДДС:</t>
  </si>
  <si>
    <t xml:space="preserve">При поръчка на всяко от следните заглавия издателството предоставя 20% търговска отстъпка.  </t>
  </si>
  <si>
    <t>Изготвил заявката (име, фамилия)</t>
  </si>
  <si>
    <t>ОБЩО СУМА
 С ДДС:</t>
  </si>
  <si>
    <t>Пъстър свят. Да учим по-лесно български език и литература. 3 – 4 години</t>
  </si>
  <si>
    <t>Е. Тополска, К. Вълева</t>
  </si>
  <si>
    <t>В училището на Бухалчето. 3 години. Да подготвим детето за писане</t>
  </si>
  <si>
    <t>Заявки за помагала за I възрастова група (3 – 4 години)</t>
  </si>
  <si>
    <t>КОД</t>
  </si>
  <si>
    <t>Ед. цена с ДДС в евро: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</si>
  <si>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</si>
  <si>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0.00 €</t>
  </si>
  <si>
    <t>Ед. цена с ДДС в лева:</t>
  </si>
  <si>
    <t>2. EUR/USD</t>
  </si>
  <si>
    <t>за закупуване на познавателни книжки и помагала за I възрастова група (3 – 4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</si>
  <si>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да се махнат</t>
  </si>
  <si>
    <t>Към комплекта получавате книга за учителя.</t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</si>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</sst>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лв.&quot;_-;\-* #,##0.00\ &quot;лв.&quot;_-;_-* &quot;-&quot;??\ &quot;лв.&quot;_-;_-@_-"/>
    <numFmt numFmtId="165" formatCode="#,##0_);\-#,##0"/>
    <numFmt numFmtId="166" formatCode="#,##0.00\ &quot;лв.&quot;"/>
    <numFmt numFmtId="167" formatCode="0.000"/>
    <numFmt numFmtId="168" formatCode="#,##0.00\ &quot;лв.&quot;;[Red]#,##0.00\ &quot;лв.&quot;"/>
    <numFmt numFmtId="169" formatCode="#,##0.00\ [$€-1]"/>
    <numFmt numFmtId="170" formatCode="0.0000"/>
  </numFmts>
  <fonts count="5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</font>
    <font>
      <b/>
      <sz val="10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164" fontId="52" fillId="0" borderId="0" applyFont="0" applyFill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7" fontId="1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5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5" fontId="35" fillId="0" borderId="13" xfId="0" applyNumberFormat="1" applyFont="1" applyBorder="1" applyAlignment="1">
      <alignment horizontal="center" vertical="center" wrapText="1"/>
    </xf>
    <xf numFmtId="165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6" fontId="33" fillId="0" borderId="0" xfId="0" applyNumberFormat="1" applyFont="1" applyAlignment="1">
      <alignment vertical="center"/>
    </xf>
    <xf numFmtId="165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5" fontId="32" fillId="0" borderId="0" xfId="0" applyNumberFormat="1" applyFont="1" applyAlignment="1">
      <alignment vertical="top" wrapText="1"/>
    </xf>
    <xf numFmtId="0" fontId="36" fillId="0" borderId="0" xfId="0" applyFont="1"/>
    <xf numFmtId="165" fontId="32" fillId="0" borderId="0" xfId="0" applyNumberFormat="1" applyFont="1" applyAlignment="1">
      <alignment vertical="center" wrapText="1"/>
    </xf>
    <xf numFmtId="167" fontId="33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 wrapText="1"/>
    </xf>
    <xf numFmtId="166" fontId="31" fillId="0" borderId="0" xfId="0" applyNumberFormat="1" applyFont="1" applyAlignment="1">
      <alignment vertical="center"/>
    </xf>
    <xf numFmtId="0" fontId="34" fillId="0" borderId="0" xfId="38" applyFont="1"/>
    <xf numFmtId="165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165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165" fontId="32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6" xfId="0" applyFont="1" applyBorder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9" fillId="0" borderId="0" xfId="0" applyFont="1"/>
    <xf numFmtId="0" fontId="30" fillId="0" borderId="0" xfId="0" applyFont="1"/>
    <xf numFmtId="165" fontId="40" fillId="0" borderId="0" xfId="0" applyNumberFormat="1" applyFont="1" applyAlignment="1">
      <alignment vertical="top" wrapText="1"/>
    </xf>
    <xf numFmtId="0" fontId="41" fillId="0" borderId="0" xfId="0" applyFont="1"/>
    <xf numFmtId="165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left" vertical="center"/>
    </xf>
    <xf numFmtId="166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/>
    </xf>
    <xf numFmtId="167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9" fontId="28" fillId="24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165" fontId="3" fillId="27" borderId="10" xfId="0" applyNumberFormat="1" applyFont="1" applyFill="1" applyBorder="1" applyAlignment="1">
      <alignment horizontal="left" vertical="center" wrapText="1"/>
    </xf>
    <xf numFmtId="165" fontId="42" fillId="0" borderId="17" xfId="0" applyNumberFormat="1" applyFont="1" applyBorder="1" applyAlignment="1">
      <alignment vertical="center" wrapText="1"/>
    </xf>
    <xf numFmtId="165" fontId="42" fillId="0" borderId="18" xfId="0" applyNumberFormat="1" applyFont="1" applyBorder="1" applyAlignment="1">
      <alignment vertical="center" wrapText="1"/>
    </xf>
    <xf numFmtId="1" fontId="31" fillId="0" borderId="0" xfId="0" applyNumberFormat="1" applyFont="1" applyAlignment="1">
      <alignment horizontal="center" wrapText="1"/>
    </xf>
    <xf numFmtId="165" fontId="44" fillId="0" borderId="17" xfId="0" applyNumberFormat="1" applyFont="1" applyBorder="1" applyAlignment="1">
      <alignment vertical="center" wrapText="1"/>
    </xf>
    <xf numFmtId="165" fontId="44" fillId="0" borderId="18" xfId="0" applyNumberFormat="1" applyFont="1" applyBorder="1" applyAlignment="1">
      <alignment vertical="center" wrapText="1"/>
    </xf>
    <xf numFmtId="165" fontId="44" fillId="0" borderId="0" xfId="0" applyNumberFormat="1" applyFont="1" applyAlignment="1">
      <alignment horizontal="left" vertical="center" wrapText="1" indent="6"/>
    </xf>
    <xf numFmtId="165" fontId="31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46" fillId="0" borderId="0" xfId="34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27" borderId="10" xfId="0" applyFont="1" applyFill="1" applyBorder="1" applyAlignment="1">
      <alignment vertical="center"/>
    </xf>
    <xf numFmtId="9" fontId="28" fillId="24" borderId="38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9" fontId="32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169" fontId="33" fillId="0" borderId="10" xfId="0" applyNumberFormat="1" applyFont="1" applyBorder="1" applyAlignment="1">
      <alignment horizontal="center"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5" fillId="0" borderId="42" xfId="0" applyFont="1" applyBorder="1" applyAlignment="1">
      <alignment horizontal="center" vertical="center" wrapText="1"/>
    </xf>
    <xf numFmtId="9" fontId="31" fillId="0" borderId="40" xfId="0" applyNumberFormat="1" applyFont="1" applyBorder="1" applyAlignment="1">
      <alignment horizontal="center" vertical="center" wrapText="1"/>
    </xf>
    <xf numFmtId="0" fontId="1" fillId="30" borderId="0" xfId="0" applyFont="1" applyFill="1"/>
    <xf numFmtId="170" fontId="1" fillId="30" borderId="0" xfId="0" applyNumberFormat="1" applyFont="1" applyFill="1"/>
    <xf numFmtId="0" fontId="1" fillId="30" borderId="0" xfId="0" applyFont="1" applyFill="1" applyAlignment="1">
      <alignment horizontal="right" vertical="top"/>
    </xf>
    <xf numFmtId="170" fontId="1" fillId="30" borderId="0" xfId="0" applyNumberFormat="1" applyFont="1" applyFill="1" applyAlignment="1">
      <alignment horizontal="right" vertical="top"/>
    </xf>
    <xf numFmtId="0" fontId="2" fillId="30" borderId="0" xfId="0" applyFont="1" applyFill="1" applyAlignment="1">
      <alignment horizontal="center"/>
    </xf>
    <xf numFmtId="170" fontId="2" fillId="30" borderId="0" xfId="0" applyNumberFormat="1" applyFont="1" applyFill="1" applyAlignment="1">
      <alignment horizontal="center"/>
    </xf>
    <xf numFmtId="0" fontId="2" fillId="30" borderId="0" xfId="0" applyFont="1" applyFill="1"/>
    <xf numFmtId="170" fontId="2" fillId="30" borderId="0" xfId="0" applyNumberFormat="1" applyFont="1" applyFill="1"/>
    <xf numFmtId="0" fontId="25" fillId="30" borderId="0" xfId="0" applyFont="1" applyFill="1"/>
    <xf numFmtId="170" fontId="25" fillId="30" borderId="0" xfId="0" applyNumberFormat="1" applyFont="1" applyFill="1"/>
    <xf numFmtId="0" fontId="4" fillId="30" borderId="0" xfId="0" applyFont="1" applyFill="1"/>
    <xf numFmtId="170" fontId="4" fillId="30" borderId="0" xfId="0" applyNumberFormat="1" applyFont="1" applyFill="1"/>
    <xf numFmtId="0" fontId="3" fillId="30" borderId="0" xfId="0" applyFont="1" applyFill="1"/>
    <xf numFmtId="170" fontId="3" fillId="30" borderId="0" xfId="0" applyNumberFormat="1" applyFont="1" applyFill="1"/>
    <xf numFmtId="0" fontId="3" fillId="30" borderId="0" xfId="0" applyFont="1" applyFill="1" applyAlignment="1">
      <alignment wrapText="1"/>
    </xf>
    <xf numFmtId="0" fontId="3" fillId="30" borderId="0" xfId="0" applyFont="1" applyFill="1" applyAlignment="1">
      <alignment horizontal="left"/>
    </xf>
    <xf numFmtId="170" fontId="3" fillId="30" borderId="0" xfId="0" applyNumberFormat="1" applyFont="1" applyFill="1" applyAlignment="1">
      <alignment horizontal="left"/>
    </xf>
    <xf numFmtId="0" fontId="2" fillId="30" borderId="15" xfId="0" applyFont="1" applyFill="1" applyBorder="1" applyAlignment="1">
      <alignment horizontal="center" vertical="center" wrapText="1"/>
    </xf>
    <xf numFmtId="167" fontId="3" fillId="30" borderId="0" xfId="0" applyNumberFormat="1" applyFont="1" applyFill="1"/>
    <xf numFmtId="0" fontId="0" fillId="30" borderId="0" xfId="0" applyFill="1"/>
    <xf numFmtId="168" fontId="3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53" fillId="31" borderId="45" xfId="0" applyFont="1" applyFill="1" applyBorder="1"/>
    <xf numFmtId="0" fontId="53" fillId="0" borderId="45" xfId="0" applyFont="1" applyBorder="1"/>
    <xf numFmtId="0" fontId="53" fillId="32" borderId="45" xfId="0" applyFont="1" applyFill="1" applyBorder="1"/>
    <xf numFmtId="0" fontId="26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169" fontId="51" fillId="30" borderId="11" xfId="0" applyNumberFormat="1" applyFont="1" applyFill="1" applyBorder="1" applyAlignment="1">
      <alignment horizontal="center" vertical="center"/>
    </xf>
    <xf numFmtId="166" fontId="32" fillId="30" borderId="10" xfId="0" applyNumberFormat="1" applyFont="1" applyFill="1" applyBorder="1" applyAlignment="1">
      <alignment horizontal="center" vertical="center"/>
    </xf>
    <xf numFmtId="166" fontId="3" fillId="0" borderId="0" xfId="0" applyNumberFormat="1" applyFont="1"/>
    <xf numFmtId="169" fontId="25" fillId="30" borderId="14" xfId="0" applyNumberFormat="1" applyFont="1" applyFill="1" applyBorder="1"/>
    <xf numFmtId="169" fontId="33" fillId="25" borderId="10" xfId="0" applyNumberFormat="1" applyFont="1" applyFill="1" applyBorder="1" applyAlignment="1">
      <alignment horizontal="center" vertical="center" wrapText="1"/>
    </xf>
    <xf numFmtId="166" fontId="33" fillId="0" borderId="10" xfId="0" applyNumberFormat="1" applyFont="1" applyBorder="1" applyAlignment="1">
      <alignment horizontal="center" vertical="center"/>
    </xf>
    <xf numFmtId="166" fontId="31" fillId="0" borderId="10" xfId="0" applyNumberFormat="1" applyFont="1" applyBorder="1" applyAlignment="1">
      <alignment horizontal="center" vertical="center"/>
    </xf>
    <xf numFmtId="166" fontId="31" fillId="30" borderId="10" xfId="0" applyNumberFormat="1" applyFont="1" applyFill="1" applyBorder="1" applyAlignment="1">
      <alignment horizontal="center" vertical="center"/>
    </xf>
    <xf numFmtId="169" fontId="31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 applyProtection="1">
      <alignment horizontal="center" vertical="center"/>
      <protection locked="0"/>
    </xf>
    <xf numFmtId="169" fontId="3" fillId="30" borderId="11" xfId="0" applyNumberFormat="1" applyFont="1" applyFill="1" applyBorder="1" applyAlignment="1">
      <alignment horizontal="center" vertical="center"/>
    </xf>
    <xf numFmtId="166" fontId="3" fillId="30" borderId="0" xfId="0" applyNumberFormat="1" applyFont="1" applyFill="1"/>
    <xf numFmtId="169" fontId="28" fillId="0" borderId="10" xfId="0" applyNumberFormat="1" applyFont="1" applyBorder="1" applyAlignment="1">
      <alignment horizontal="center" vertical="center"/>
    </xf>
    <xf numFmtId="169" fontId="28" fillId="0" borderId="38" xfId="0" applyNumberFormat="1" applyFont="1" applyBorder="1" applyAlignment="1">
      <alignment horizontal="center" vertical="center"/>
    </xf>
    <xf numFmtId="1" fontId="37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left" vertical="center" wrapText="1"/>
    </xf>
    <xf numFmtId="0" fontId="28" fillId="33" borderId="10" xfId="0" applyFont="1" applyFill="1" applyBorder="1" applyAlignment="1">
      <alignment vertical="center"/>
    </xf>
    <xf numFmtId="169" fontId="33" fillId="33" borderId="10" xfId="0" applyNumberFormat="1" applyFont="1" applyFill="1" applyBorder="1" applyAlignment="1">
      <alignment horizontal="center" vertical="center"/>
    </xf>
    <xf numFmtId="166" fontId="28" fillId="33" borderId="10" xfId="0" applyNumberFormat="1" applyFont="1" applyFill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" fontId="33" fillId="33" borderId="10" xfId="0" applyNumberFormat="1" applyFont="1" applyFill="1" applyBorder="1" applyAlignment="1" applyProtection="1">
      <alignment horizontal="center" vertical="center"/>
      <protection locked="0"/>
    </xf>
    <xf numFmtId="169" fontId="28" fillId="33" borderId="10" xfId="0" applyNumberFormat="1" applyFont="1" applyFill="1" applyBorder="1" applyAlignment="1">
      <alignment horizontal="center" vertical="center"/>
    </xf>
    <xf numFmtId="1" fontId="28" fillId="33" borderId="10" xfId="0" applyNumberFormat="1" applyFont="1" applyFill="1" applyBorder="1" applyAlignment="1" applyProtection="1">
      <alignment horizontal="center" vertical="center"/>
      <protection locked="0"/>
    </xf>
    <xf numFmtId="9" fontId="28" fillId="33" borderId="10" xfId="0" applyNumberFormat="1" applyFont="1" applyFill="1" applyBorder="1" applyAlignment="1">
      <alignment horizontal="center" vertical="center"/>
    </xf>
    <xf numFmtId="166" fontId="33" fillId="33" borderId="10" xfId="0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0" fontId="31" fillId="0" borderId="3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166" fontId="49" fillId="26" borderId="25" xfId="44" applyNumberFormat="1" applyFont="1" applyFill="1" applyBorder="1" applyAlignment="1">
      <alignment horizontal="center" vertical="center" wrapText="1"/>
    </xf>
    <xf numFmtId="166" fontId="49" fillId="26" borderId="20" xfId="44" applyNumberFormat="1" applyFont="1" applyFill="1" applyBorder="1" applyAlignment="1">
      <alignment horizontal="center" vertical="center" wrapText="1"/>
    </xf>
    <xf numFmtId="166" fontId="49" fillId="26" borderId="44" xfId="44" applyNumberFormat="1" applyFont="1" applyFill="1" applyBorder="1" applyAlignment="1">
      <alignment horizontal="center" vertical="center" wrapText="1"/>
    </xf>
    <xf numFmtId="166" fontId="49" fillId="26" borderId="22" xfId="44" applyNumberFormat="1" applyFont="1" applyFill="1" applyBorder="1" applyAlignment="1">
      <alignment horizontal="center" vertical="center" wrapText="1"/>
    </xf>
    <xf numFmtId="169" fontId="49" fillId="26" borderId="19" xfId="0" applyNumberFormat="1" applyFont="1" applyFill="1" applyBorder="1" applyAlignment="1">
      <alignment horizontal="center" vertical="center"/>
    </xf>
    <xf numFmtId="169" fontId="49" fillId="26" borderId="20" xfId="0" applyNumberFormat="1" applyFont="1" applyFill="1" applyBorder="1" applyAlignment="1">
      <alignment horizontal="center" vertical="center"/>
    </xf>
    <xf numFmtId="169" fontId="49" fillId="26" borderId="21" xfId="0" applyNumberFormat="1" applyFont="1" applyFill="1" applyBorder="1" applyAlignment="1">
      <alignment horizontal="center" vertical="center"/>
    </xf>
    <xf numFmtId="169" fontId="49" fillId="26" borderId="22" xfId="0" applyNumberFormat="1" applyFont="1" applyFill="1" applyBorder="1" applyAlignment="1">
      <alignment horizontal="center" vertical="center"/>
    </xf>
    <xf numFmtId="165" fontId="50" fillId="26" borderId="19" xfId="0" applyNumberFormat="1" applyFont="1" applyFill="1" applyBorder="1" applyAlignment="1">
      <alignment horizontal="center" vertical="center" wrapText="1"/>
    </xf>
    <xf numFmtId="165" fontId="50" fillId="26" borderId="25" xfId="0" applyNumberFormat="1" applyFont="1" applyFill="1" applyBorder="1" applyAlignment="1">
      <alignment horizontal="center" vertical="center" wrapText="1"/>
    </xf>
    <xf numFmtId="165" fontId="50" fillId="26" borderId="20" xfId="0" applyNumberFormat="1" applyFont="1" applyFill="1" applyBorder="1" applyAlignment="1">
      <alignment horizontal="center" vertical="center" wrapText="1"/>
    </xf>
    <xf numFmtId="165" fontId="50" fillId="26" borderId="21" xfId="0" applyNumberFormat="1" applyFont="1" applyFill="1" applyBorder="1" applyAlignment="1">
      <alignment horizontal="center" vertical="center" wrapText="1"/>
    </xf>
    <xf numFmtId="165" fontId="50" fillId="26" borderId="44" xfId="0" applyNumberFormat="1" applyFont="1" applyFill="1" applyBorder="1" applyAlignment="1">
      <alignment horizontal="center" vertical="center" wrapText="1"/>
    </xf>
    <xf numFmtId="165" fontId="50" fillId="26" borderId="22" xfId="0" applyNumberFormat="1" applyFont="1" applyFill="1" applyBorder="1" applyAlignment="1">
      <alignment horizontal="center"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169" fontId="32" fillId="26" borderId="19" xfId="0" applyNumberFormat="1" applyFont="1" applyFill="1" applyBorder="1" applyAlignment="1">
      <alignment horizontal="center" vertical="center"/>
    </xf>
    <xf numFmtId="169" fontId="32" fillId="26" borderId="20" xfId="0" applyNumberFormat="1" applyFont="1" applyFill="1" applyBorder="1" applyAlignment="1">
      <alignment horizontal="center" vertical="center"/>
    </xf>
    <xf numFmtId="169" fontId="32" fillId="26" borderId="21" xfId="0" applyNumberFormat="1" applyFont="1" applyFill="1" applyBorder="1" applyAlignment="1">
      <alignment horizontal="center" vertical="center"/>
    </xf>
    <xf numFmtId="169" fontId="32" fillId="26" borderId="22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2" fillId="26" borderId="36" xfId="0" applyFont="1" applyFill="1" applyBorder="1" applyAlignment="1">
      <alignment horizontal="right" vertical="center" indent="1"/>
    </xf>
    <xf numFmtId="0" fontId="32" fillId="26" borderId="37" xfId="0" applyFont="1" applyFill="1" applyBorder="1" applyAlignment="1">
      <alignment horizontal="right" vertical="center" indent="1"/>
    </xf>
    <xf numFmtId="0" fontId="32" fillId="26" borderId="23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  <xf numFmtId="165" fontId="32" fillId="0" borderId="41" xfId="0" applyNumberFormat="1" applyFont="1" applyBorder="1" applyAlignment="1">
      <alignment horizontal="center" vertical="center" wrapText="1"/>
    </xf>
    <xf numFmtId="165" fontId="32" fillId="0" borderId="43" xfId="0" applyNumberFormat="1" applyFont="1" applyBorder="1" applyAlignment="1">
      <alignment horizontal="center" vertical="center" wrapText="1"/>
    </xf>
    <xf numFmtId="169" fontId="32" fillId="26" borderId="12" xfId="0" applyNumberFormat="1" applyFont="1" applyFill="1" applyBorder="1" applyAlignment="1">
      <alignment horizontal="center" vertical="center"/>
    </xf>
    <xf numFmtId="169" fontId="32" fillId="26" borderId="11" xfId="0" applyNumberFormat="1" applyFont="1" applyFill="1" applyBorder="1" applyAlignment="1">
      <alignment horizontal="center" vertical="center"/>
    </xf>
    <xf numFmtId="165" fontId="44" fillId="0" borderId="0" xfId="0" applyNumberFormat="1" applyFont="1" applyAlignment="1">
      <alignment horizontal="left" wrapText="1"/>
    </xf>
    <xf numFmtId="165" fontId="44" fillId="0" borderId="27" xfId="0" applyNumberFormat="1" applyFont="1" applyBorder="1" applyAlignment="1">
      <alignment horizontal="left" wrapText="1"/>
    </xf>
    <xf numFmtId="165" fontId="31" fillId="0" borderId="10" xfId="0" applyNumberFormat="1" applyFont="1" applyBorder="1" applyAlignment="1">
      <alignment horizontal="left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28" borderId="30" xfId="0" applyFont="1" applyFill="1" applyBorder="1" applyAlignment="1">
      <alignment vertical="center" wrapText="1"/>
    </xf>
    <xf numFmtId="0" fontId="32" fillId="28" borderId="33" xfId="0" applyFont="1" applyFill="1" applyBorder="1" applyAlignment="1">
      <alignment vertical="center" wrapText="1"/>
    </xf>
    <xf numFmtId="0" fontId="32" fillId="28" borderId="31" xfId="0" applyFont="1" applyFill="1" applyBorder="1" applyAlignment="1">
      <alignment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5" fontId="35" fillId="0" borderId="12" xfId="0" applyNumberFormat="1" applyFont="1" applyBorder="1" applyAlignment="1">
      <alignment horizontal="center" vertical="center" wrapText="1"/>
    </xf>
    <xf numFmtId="165" fontId="35" fillId="0" borderId="11" xfId="0" applyNumberFormat="1" applyFont="1" applyBorder="1" applyAlignment="1">
      <alignment horizontal="center" vertical="center" wrapText="1"/>
    </xf>
    <xf numFmtId="165" fontId="35" fillId="25" borderId="27" xfId="0" applyNumberFormat="1" applyFont="1" applyFill="1" applyBorder="1" applyAlignment="1">
      <alignment horizontal="center" vertical="center" wrapText="1"/>
    </xf>
    <xf numFmtId="0" fontId="45" fillId="29" borderId="0" xfId="0" applyFont="1" applyFill="1" applyAlignment="1">
      <alignment horizontal="center" vertical="center" wrapText="1"/>
    </xf>
    <xf numFmtId="0" fontId="46" fillId="0" borderId="0" xfId="34" applyFont="1" applyAlignment="1" applyProtection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  <protection locked="0"/>
    </xf>
    <xf numFmtId="165" fontId="31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55" fillId="0" borderId="28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169" fontId="32" fillId="26" borderId="39" xfId="0" applyNumberFormat="1" applyFont="1" applyFill="1" applyBorder="1" applyAlignment="1">
      <alignment horizontal="center" vertical="center" wrapText="1"/>
    </xf>
    <xf numFmtId="169" fontId="32" fillId="26" borderId="15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28" borderId="30" xfId="0" applyFont="1" applyFill="1" applyBorder="1" applyAlignment="1">
      <alignment vertical="center" wrapText="1"/>
    </xf>
    <xf numFmtId="0" fontId="35" fillId="28" borderId="33" xfId="0" applyFont="1" applyFill="1" applyBorder="1" applyAlignment="1">
      <alignment vertical="center" wrapText="1"/>
    </xf>
    <xf numFmtId="0" fontId="35" fillId="28" borderId="31" xfId="0" applyFont="1" applyFill="1" applyBorder="1" applyAlignment="1">
      <alignment vertical="center" wrapText="1"/>
    </xf>
    <xf numFmtId="165" fontId="44" fillId="0" borderId="0" xfId="0" applyNumberFormat="1" applyFont="1" applyAlignment="1">
      <alignment horizontal="left" vertical="center" wrapText="1" indent="6"/>
    </xf>
    <xf numFmtId="1" fontId="54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165" fontId="32" fillId="26" borderId="10" xfId="0" applyNumberFormat="1" applyFont="1" applyFill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5" fillId="26" borderId="13" xfId="0" applyFont="1" applyFill="1" applyBorder="1" applyAlignment="1">
      <alignment horizontal="right" vertical="center" wrapText="1" indent="1"/>
    </xf>
    <xf numFmtId="0" fontId="32" fillId="0" borderId="10" xfId="0" applyFont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 wrapText="1"/>
    </xf>
    <xf numFmtId="165" fontId="33" fillId="0" borderId="0" xfId="0" applyNumberFormat="1" applyFont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5" fontId="32" fillId="0" borderId="12" xfId="0" applyNumberFormat="1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5" fontId="35" fillId="0" borderId="41" xfId="0" applyNumberFormat="1" applyFont="1" applyBorder="1" applyAlignment="1">
      <alignment horizontal="center" vertical="center" wrapText="1"/>
    </xf>
    <xf numFmtId="165" fontId="35" fillId="0" borderId="43" xfId="0" applyNumberFormat="1" applyFont="1" applyBorder="1" applyAlignment="1">
      <alignment horizontal="center" vertical="center" wrapText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44" builtinId="4"/>
    <cellStyle name="Explanatory Text 2" xfId="28" xr:uid="{00000000-0005-0000-0000-00001C000000}"/>
    <cellStyle name="Good 2" xfId="29" xr:uid="{00000000-0005-0000-0000-00001D000000}"/>
    <cellStyle name="Heading 1 2" xfId="30" xr:uid="{00000000-0005-0000-0000-00001E000000}"/>
    <cellStyle name="Heading 2 2" xfId="31" xr:uid="{00000000-0005-0000-0000-00001F000000}"/>
    <cellStyle name="Heading 3 2" xfId="32" xr:uid="{00000000-0005-0000-0000-000020000000}"/>
    <cellStyle name="Heading 4 2" xfId="33" xr:uid="{00000000-0005-0000-0000-000021000000}"/>
    <cellStyle name="Hyperlink" xfId="34" builtinId="8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te 2" xfId="39" xr:uid="{00000000-0005-0000-0000-000028000000}"/>
    <cellStyle name="Output 2" xfId="40" xr:uid="{00000000-0005-0000-0000-000029000000}"/>
    <cellStyle name="Title 2" xfId="41" xr:uid="{00000000-0005-0000-0000-00002A000000}"/>
    <cellStyle name="Total 2" xfId="42" xr:uid="{00000000-0005-0000-0000-00002B000000}"/>
    <cellStyle name="Warning Text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16</xdr:row>
      <xdr:rowOff>104775</xdr:rowOff>
    </xdr:from>
    <xdr:to>
      <xdr:col>12</xdr:col>
      <xdr:colOff>895350</xdr:colOff>
      <xdr:row>24</xdr:row>
      <xdr:rowOff>277091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68441" y="5040457"/>
          <a:ext cx="3723409" cy="22591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36000" bIns="36000" rtlCol="0" anchor="ctr" anchorCtr="0"/>
        <a:lstStyle/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344169</xdr:colOff>
      <xdr:row>12</xdr:row>
      <xdr:rowOff>44584</xdr:rowOff>
    </xdr:from>
    <xdr:to>
      <xdr:col>12</xdr:col>
      <xdr:colOff>895349</xdr:colOff>
      <xdr:row>15</xdr:row>
      <xdr:rowOff>222115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21219" y="3606934"/>
          <a:ext cx="3703955" cy="11776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ИНФОРМАЦИЯ: </a:t>
          </a:r>
        </a:p>
        <a:p>
          <a:pPr algn="ctr">
            <a:lnSpc>
              <a:spcPct val="100000"/>
            </a:lnSpc>
          </a:pP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</a:t>
          </a:r>
        </a:p>
        <a:p>
          <a:pPr algn="ctr">
            <a:lnSpc>
              <a:spcPct val="100000"/>
            </a:lnSpc>
          </a:pP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имейл</a:t>
          </a:r>
          <a:r>
            <a:rPr lang="en-US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7</xdr:row>
      <xdr:rowOff>38100</xdr:rowOff>
    </xdr:from>
    <xdr:to>
      <xdr:col>12</xdr:col>
      <xdr:colOff>885825</xdr:colOff>
      <xdr:row>11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21220" y="2209800"/>
          <a:ext cx="3694430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</xdr:col>
      <xdr:colOff>670034</xdr:colOff>
      <xdr:row>61</xdr:row>
      <xdr:rowOff>434527</xdr:rowOff>
    </xdr:from>
    <xdr:ext cx="3422432" cy="1340587"/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14625" y="15865027"/>
          <a:ext cx="3422432" cy="13405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 b="1" i="0" u="sng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bg-BG" sz="1200" b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7</xdr:col>
      <xdr:colOff>716130</xdr:colOff>
      <xdr:row>69</xdr:row>
      <xdr:rowOff>0</xdr:rowOff>
    </xdr:from>
    <xdr:to>
      <xdr:col>12</xdr:col>
      <xdr:colOff>963202</xdr:colOff>
      <xdr:row>72</xdr:row>
      <xdr:rowOff>278258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389641" y="17947669"/>
          <a:ext cx="3768112" cy="12628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75</xdr:row>
      <xdr:rowOff>10702</xdr:rowOff>
    </xdr:from>
    <xdr:to>
      <xdr:col>13</xdr:col>
      <xdr:colOff>0</xdr:colOff>
      <xdr:row>81</xdr:row>
      <xdr:rowOff>381000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01265" y="19916882"/>
          <a:ext cx="3767190" cy="21575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en-US" sz="1200" b="1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9525</xdr:colOff>
      <xdr:row>85</xdr:row>
      <xdr:rowOff>114300</xdr:rowOff>
    </xdr:from>
    <xdr:to>
      <xdr:col>13</xdr:col>
      <xdr:colOff>0</xdr:colOff>
      <xdr:row>90</xdr:row>
      <xdr:rowOff>235527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39050" y="23164800"/>
          <a:ext cx="3381375" cy="16547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7</xdr:col>
      <xdr:colOff>671822</xdr:colOff>
      <xdr:row>91</xdr:row>
      <xdr:rowOff>245081</xdr:rowOff>
    </xdr:from>
    <xdr:to>
      <xdr:col>12</xdr:col>
      <xdr:colOff>914400</xdr:colOff>
      <xdr:row>95</xdr:row>
      <xdr:rowOff>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15547" y="25076756"/>
          <a:ext cx="3395353" cy="15320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673138</xdr:colOff>
      <xdr:row>95</xdr:row>
      <xdr:rowOff>142875</xdr:rowOff>
    </xdr:from>
    <xdr:to>
      <xdr:col>12</xdr:col>
      <xdr:colOff>914400</xdr:colOff>
      <xdr:row>100</xdr:row>
      <xdr:rowOff>47624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616863" y="26784300"/>
          <a:ext cx="3394037" cy="1523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101</xdr:row>
      <xdr:rowOff>485775</xdr:rowOff>
    </xdr:from>
    <xdr:to>
      <xdr:col>12</xdr:col>
      <xdr:colOff>813428</xdr:colOff>
      <xdr:row>102</xdr:row>
      <xdr:rowOff>620729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30473472"/>
          <a:ext cx="12521686" cy="6272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27</xdr:row>
      <xdr:rowOff>171450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924174" y="7534275"/>
          <a:ext cx="431482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0</xdr:colOff>
      <xdr:row>32</xdr:row>
      <xdr:rowOff>175945</xdr:rowOff>
    </xdr:from>
    <xdr:to>
      <xdr:col>11</xdr:col>
      <xdr:colOff>0</xdr:colOff>
      <xdr:row>37</xdr:row>
      <xdr:rowOff>10702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256854" y="9444091"/>
          <a:ext cx="10359775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ПОЗНАВАТЕЛНИ КНИЖКИ И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showGridLines="0" showZeros="0" tabSelected="1" showRuler="0" showWhiteSpace="0" topLeftCell="B1" zoomScaleNormal="100" zoomScaleSheetLayoutView="100" zoomScalePageLayoutView="89" workbookViewId="0">
      <selection activeCell="E94" sqref="E94"/>
    </sheetView>
  </sheetViews>
  <sheetFormatPr defaultColWidth="0" defaultRowHeight="15" zeroHeight="1" x14ac:dyDescent="0.25"/>
  <cols>
    <col min="1" max="1" width="15.5703125" style="135" hidden="1" customWidth="1"/>
    <col min="2" max="2" width="11" style="2" customWidth="1"/>
    <col min="3" max="3" width="44.7109375" style="2" customWidth="1"/>
    <col min="4" max="4" width="15.85546875" style="2" customWidth="1"/>
    <col min="5" max="5" width="11.7109375" style="2" customWidth="1"/>
    <col min="6" max="6" width="10" style="2" customWidth="1"/>
    <col min="7" max="7" width="10.85546875" style="7" customWidth="1"/>
    <col min="8" max="8" width="10.28515625" style="3" customWidth="1"/>
    <col min="9" max="9" width="9.5703125" style="2" customWidth="1"/>
    <col min="10" max="10" width="10.140625" style="2" customWidth="1"/>
    <col min="11" max="11" width="8.42578125" style="2" customWidth="1"/>
    <col min="12" max="12" width="8.85546875" style="2" customWidth="1"/>
    <col min="13" max="13" width="13.85546875" style="2" customWidth="1"/>
    <col min="14" max="14" width="1" style="2" customWidth="1"/>
    <col min="15" max="15" width="12.5703125" style="135" hidden="1"/>
    <col min="16" max="16" width="11.5703125" style="135" hidden="1"/>
    <col min="17" max="17" width="12.7109375" style="135" hidden="1"/>
    <col min="18" max="18" width="6.42578125" style="136" hidden="1"/>
    <col min="19" max="16383" width="5.7109375" style="2" hidden="1"/>
    <col min="16384" max="16384" width="24" style="2" hidden="1"/>
  </cols>
  <sheetData>
    <row r="1" spans="1:18" s="1" customFormat="1" ht="27.75" customHeight="1" x14ac:dyDescent="0.25">
      <c r="A1" s="123"/>
      <c r="B1" s="233" t="s">
        <v>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101"/>
      <c r="O1" s="123"/>
      <c r="P1" s="123"/>
      <c r="Q1" s="123"/>
      <c r="R1" s="124"/>
    </row>
    <row r="2" spans="1:18" s="111" customFormat="1" ht="21.75" customHeight="1" x14ac:dyDescent="0.2">
      <c r="A2" s="125"/>
      <c r="B2" s="234" t="s">
        <v>11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10"/>
      <c r="O2" s="125"/>
      <c r="P2" s="125"/>
      <c r="Q2" s="125"/>
      <c r="R2" s="126"/>
    </row>
    <row r="3" spans="1:18" s="75" customFormat="1" ht="26.25" customHeight="1" x14ac:dyDescent="0.25">
      <c r="A3" s="127"/>
      <c r="B3" s="235" t="s">
        <v>43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108"/>
      <c r="O3" s="127"/>
      <c r="P3" s="127"/>
      <c r="Q3" s="127"/>
      <c r="R3" s="128"/>
    </row>
    <row r="4" spans="1:18" s="8" customFormat="1" ht="15" customHeight="1" x14ac:dyDescent="0.25">
      <c r="A4" s="129"/>
      <c r="B4" s="237" t="s">
        <v>116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102"/>
      <c r="O4" s="129"/>
      <c r="P4" s="129"/>
      <c r="Q4" s="129"/>
      <c r="R4" s="130"/>
    </row>
    <row r="5" spans="1:18" s="8" customFormat="1" ht="15" customHeight="1" x14ac:dyDescent="0.25">
      <c r="A5" s="129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102"/>
      <c r="O5" s="129"/>
      <c r="P5" s="129"/>
      <c r="Q5" s="129"/>
      <c r="R5" s="130"/>
    </row>
    <row r="6" spans="1:18" s="8" customFormat="1" ht="50.25" customHeight="1" x14ac:dyDescent="0.25">
      <c r="A6" s="129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102"/>
      <c r="O6" s="129"/>
      <c r="P6" s="129"/>
      <c r="Q6" s="129"/>
      <c r="R6" s="130"/>
    </row>
    <row r="7" spans="1:18" s="8" customFormat="1" ht="15" customHeight="1" x14ac:dyDescent="0.25">
      <c r="A7" s="129"/>
      <c r="B7" s="262"/>
      <c r="C7" s="262"/>
      <c r="D7" s="262"/>
      <c r="E7" s="262"/>
      <c r="F7" s="262"/>
      <c r="G7" s="262"/>
      <c r="H7" s="262"/>
      <c r="I7" s="262"/>
      <c r="J7" s="262"/>
      <c r="K7" s="12"/>
      <c r="L7" s="12"/>
      <c r="M7" s="12"/>
      <c r="N7" s="12"/>
      <c r="O7" s="129"/>
      <c r="P7" s="129"/>
      <c r="Q7" s="129"/>
      <c r="R7" s="130"/>
    </row>
    <row r="8" spans="1:18" s="8" customFormat="1" ht="15" customHeight="1" x14ac:dyDescent="0.25">
      <c r="A8" s="12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99"/>
      <c r="O8" s="129"/>
      <c r="P8" s="129"/>
      <c r="Q8" s="129"/>
      <c r="R8" s="130"/>
    </row>
    <row r="9" spans="1:18" s="8" customFormat="1" ht="15.75" x14ac:dyDescent="0.25">
      <c r="A9" s="12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99"/>
      <c r="O9" s="129"/>
      <c r="P9" s="129"/>
      <c r="Q9" s="129"/>
      <c r="R9" s="130"/>
    </row>
    <row r="10" spans="1:18" s="1" customFormat="1" ht="26.25" customHeight="1" x14ac:dyDescent="0.25">
      <c r="A10" s="123"/>
      <c r="B10" s="247" t="s">
        <v>93</v>
      </c>
      <c r="C10" s="247"/>
      <c r="D10" s="248" t="s">
        <v>94</v>
      </c>
      <c r="E10" s="248"/>
      <c r="F10" s="248"/>
      <c r="G10" s="248"/>
      <c r="H10" s="239"/>
      <c r="I10" s="239"/>
      <c r="J10" s="239"/>
      <c r="K10" s="239"/>
      <c r="L10" s="239"/>
      <c r="M10" s="239"/>
      <c r="N10" s="99"/>
      <c r="O10" s="123"/>
      <c r="P10" s="123"/>
      <c r="Q10" s="123"/>
      <c r="R10" s="124"/>
    </row>
    <row r="11" spans="1:18" s="1" customFormat="1" ht="26.25" customHeight="1" x14ac:dyDescent="0.25">
      <c r="A11" s="123"/>
      <c r="B11" s="244" t="s">
        <v>48</v>
      </c>
      <c r="C11" s="244"/>
      <c r="D11" s="244"/>
      <c r="E11" s="244"/>
      <c r="F11" s="244"/>
      <c r="G11" s="244"/>
      <c r="H11" s="239"/>
      <c r="I11" s="239"/>
      <c r="J11" s="239"/>
      <c r="K11" s="239"/>
      <c r="L11" s="239"/>
      <c r="M11" s="239"/>
      <c r="N11" s="99"/>
      <c r="O11" s="123"/>
      <c r="P11" s="123"/>
      <c r="Q11" s="123"/>
      <c r="R11" s="124"/>
    </row>
    <row r="12" spans="1:18" s="1" customFormat="1" ht="26.25" customHeight="1" x14ac:dyDescent="0.25">
      <c r="A12" s="123"/>
      <c r="B12" s="245" t="s">
        <v>49</v>
      </c>
      <c r="C12" s="245"/>
      <c r="D12" s="245"/>
      <c r="E12" s="245"/>
      <c r="F12" s="245"/>
      <c r="G12" s="245"/>
      <c r="H12" s="239"/>
      <c r="I12" s="239"/>
      <c r="J12" s="239"/>
      <c r="K12" s="239"/>
      <c r="L12" s="239"/>
      <c r="M12" s="239"/>
      <c r="N12" s="99"/>
      <c r="O12" s="123"/>
      <c r="P12" s="123"/>
      <c r="Q12" s="123"/>
      <c r="R12" s="124"/>
    </row>
    <row r="13" spans="1:18" s="1" customFormat="1" ht="26.25" customHeight="1" x14ac:dyDescent="0.25">
      <c r="A13" s="123"/>
      <c r="B13" s="245" t="s">
        <v>50</v>
      </c>
      <c r="C13" s="245"/>
      <c r="D13" s="245"/>
      <c r="E13" s="245"/>
      <c r="F13" s="245"/>
      <c r="G13" s="245"/>
      <c r="H13" s="239"/>
      <c r="I13" s="239"/>
      <c r="J13" s="239"/>
      <c r="K13" s="239"/>
      <c r="L13" s="239"/>
      <c r="M13" s="239"/>
      <c r="N13" s="99"/>
      <c r="O13" s="123"/>
      <c r="P13" s="123"/>
      <c r="Q13" s="123"/>
      <c r="R13" s="124"/>
    </row>
    <row r="14" spans="1:18" s="1" customFormat="1" ht="26.25" customHeight="1" x14ac:dyDescent="0.25">
      <c r="A14" s="123"/>
      <c r="B14" s="245" t="s">
        <v>51</v>
      </c>
      <c r="C14" s="245"/>
      <c r="D14" s="245"/>
      <c r="E14" s="245"/>
      <c r="F14" s="245"/>
      <c r="G14" s="245"/>
      <c r="H14" s="239"/>
      <c r="I14" s="239"/>
      <c r="J14" s="239"/>
      <c r="K14" s="239"/>
      <c r="L14" s="239"/>
      <c r="M14" s="239"/>
      <c r="N14" s="99"/>
      <c r="O14" s="123"/>
      <c r="P14" s="123"/>
      <c r="Q14" s="123"/>
      <c r="R14" s="124"/>
    </row>
    <row r="15" spans="1:18" s="1" customFormat="1" ht="26.25" customHeight="1" x14ac:dyDescent="0.25">
      <c r="A15" s="123"/>
      <c r="B15" s="245" t="s">
        <v>59</v>
      </c>
      <c r="C15" s="245"/>
      <c r="D15" s="245"/>
      <c r="E15" s="245"/>
      <c r="F15" s="245"/>
      <c r="G15" s="245"/>
      <c r="H15" s="239"/>
      <c r="I15" s="239"/>
      <c r="J15" s="239"/>
      <c r="K15" s="239"/>
      <c r="L15" s="239"/>
      <c r="M15" s="239"/>
      <c r="N15" s="99"/>
      <c r="O15" s="123"/>
      <c r="P15" s="123"/>
      <c r="Q15" s="123"/>
      <c r="R15" s="124"/>
    </row>
    <row r="16" spans="1:18" s="1" customFormat="1" ht="26.25" customHeight="1" x14ac:dyDescent="0.25">
      <c r="A16" s="123"/>
      <c r="B16" s="245" t="s">
        <v>54</v>
      </c>
      <c r="C16" s="245"/>
      <c r="D16" s="245"/>
      <c r="E16" s="245"/>
      <c r="F16" s="245"/>
      <c r="G16" s="245"/>
      <c r="H16" s="239"/>
      <c r="I16" s="239"/>
      <c r="J16" s="239"/>
      <c r="K16" s="239"/>
      <c r="L16" s="239"/>
      <c r="M16" s="239"/>
      <c r="N16" s="99"/>
      <c r="O16" s="123"/>
      <c r="P16" s="123"/>
      <c r="Q16" s="123"/>
      <c r="R16" s="124"/>
    </row>
    <row r="17" spans="1:55" s="1" customFormat="1" ht="26.25" customHeight="1" x14ac:dyDescent="0.25">
      <c r="A17" s="123"/>
      <c r="B17" s="245" t="s">
        <v>52</v>
      </c>
      <c r="C17" s="245"/>
      <c r="D17" s="245"/>
      <c r="E17" s="245"/>
      <c r="F17" s="245"/>
      <c r="G17" s="245"/>
      <c r="H17" s="239"/>
      <c r="I17" s="239"/>
      <c r="J17" s="239"/>
      <c r="K17" s="239"/>
      <c r="L17" s="239"/>
      <c r="M17" s="239"/>
      <c r="N17" s="99"/>
      <c r="O17" s="123"/>
      <c r="P17" s="123"/>
      <c r="Q17" s="123"/>
      <c r="R17" s="124"/>
    </row>
    <row r="18" spans="1:55" s="1" customFormat="1" ht="26.25" customHeight="1" x14ac:dyDescent="0.25">
      <c r="A18" s="123"/>
      <c r="B18" s="245" t="s">
        <v>53</v>
      </c>
      <c r="C18" s="245"/>
      <c r="D18" s="245"/>
      <c r="E18" s="245"/>
      <c r="F18" s="245"/>
      <c r="G18" s="245"/>
      <c r="H18" s="239"/>
      <c r="I18" s="239"/>
      <c r="J18" s="239"/>
      <c r="K18" s="239"/>
      <c r="L18" s="239"/>
      <c r="M18" s="239"/>
      <c r="N18" s="99"/>
      <c r="O18" s="123"/>
      <c r="P18" s="123"/>
      <c r="Q18" s="123"/>
      <c r="R18" s="124"/>
    </row>
    <row r="19" spans="1:55" s="1" customFormat="1" ht="26.25" customHeight="1" x14ac:dyDescent="0.25">
      <c r="A19" s="123"/>
      <c r="B19" s="245" t="s">
        <v>95</v>
      </c>
      <c r="C19" s="245"/>
      <c r="D19" s="245"/>
      <c r="E19" s="245"/>
      <c r="F19" s="245"/>
      <c r="G19" s="245"/>
      <c r="H19" s="239"/>
      <c r="I19" s="239"/>
      <c r="J19" s="239"/>
      <c r="K19" s="239"/>
      <c r="L19" s="239"/>
      <c r="M19" s="239"/>
      <c r="N19" s="99"/>
      <c r="O19" s="123"/>
      <c r="P19" s="123"/>
      <c r="Q19" s="123"/>
      <c r="R19" s="124"/>
    </row>
    <row r="20" spans="1:55" s="1" customFormat="1" ht="26.25" customHeight="1" x14ac:dyDescent="0.25">
      <c r="A20" s="123"/>
      <c r="B20" s="245" t="s">
        <v>55</v>
      </c>
      <c r="C20" s="245"/>
      <c r="D20" s="245"/>
      <c r="E20" s="245"/>
      <c r="F20" s="245"/>
      <c r="G20" s="245"/>
      <c r="H20" s="239"/>
      <c r="I20" s="239"/>
      <c r="J20" s="239"/>
      <c r="K20" s="239"/>
      <c r="L20" s="239"/>
      <c r="M20" s="239"/>
      <c r="N20" s="99"/>
      <c r="O20" s="123"/>
      <c r="P20" s="123"/>
      <c r="Q20" s="123"/>
      <c r="R20" s="124"/>
    </row>
    <row r="21" spans="1:55" s="1" customFormat="1" ht="26.25" customHeight="1" x14ac:dyDescent="0.25">
      <c r="A21" s="123"/>
      <c r="B21" s="245" t="s">
        <v>96</v>
      </c>
      <c r="C21" s="245"/>
      <c r="D21" s="245"/>
      <c r="E21" s="245"/>
      <c r="F21" s="245"/>
      <c r="G21" s="245"/>
      <c r="H21" s="239"/>
      <c r="I21" s="239"/>
      <c r="J21" s="239"/>
      <c r="K21" s="239"/>
      <c r="L21" s="239"/>
      <c r="M21" s="239"/>
      <c r="N21" s="99"/>
      <c r="O21" s="123"/>
      <c r="P21" s="123"/>
      <c r="Q21" s="123"/>
      <c r="R21" s="124"/>
    </row>
    <row r="22" spans="1:55" s="1" customFormat="1" ht="15.75" x14ac:dyDescent="0.25">
      <c r="A22" s="123"/>
      <c r="B22" s="240"/>
      <c r="C22" s="240"/>
      <c r="D22" s="240"/>
      <c r="E22" s="240"/>
      <c r="F22" s="240"/>
      <c r="G22" s="240"/>
      <c r="H22" s="239"/>
      <c r="I22" s="239"/>
      <c r="J22" s="239"/>
      <c r="K22" s="239"/>
      <c r="L22" s="239"/>
      <c r="M22" s="239"/>
      <c r="N22" s="99"/>
      <c r="O22" s="123"/>
      <c r="P22" s="123"/>
      <c r="Q22" s="123"/>
      <c r="R22" s="124"/>
    </row>
    <row r="23" spans="1:55" s="1" customFormat="1" ht="15.75" hidden="1" x14ac:dyDescent="0.25">
      <c r="A23" s="123"/>
      <c r="B23" s="240"/>
      <c r="C23" s="240"/>
      <c r="D23" s="240"/>
      <c r="E23" s="240"/>
      <c r="F23" s="240"/>
      <c r="G23" s="240"/>
      <c r="H23" s="239"/>
      <c r="I23" s="239"/>
      <c r="J23" s="239"/>
      <c r="K23" s="239"/>
      <c r="L23" s="239"/>
      <c r="M23" s="239"/>
      <c r="N23" s="99"/>
      <c r="O23" s="123"/>
      <c r="P23" s="123"/>
      <c r="Q23" s="123"/>
      <c r="R23" s="124"/>
    </row>
    <row r="24" spans="1:55" s="1" customFormat="1" ht="15.75" x14ac:dyDescent="0.25">
      <c r="A24" s="123"/>
      <c r="B24" s="240"/>
      <c r="C24" s="240"/>
      <c r="D24" s="240"/>
      <c r="E24" s="240"/>
      <c r="F24" s="240"/>
      <c r="G24" s="240"/>
      <c r="H24" s="239"/>
      <c r="I24" s="239"/>
      <c r="J24" s="239"/>
      <c r="K24" s="239"/>
      <c r="L24" s="239"/>
      <c r="M24" s="239"/>
      <c r="N24" s="99"/>
      <c r="O24" s="123"/>
      <c r="P24" s="123"/>
      <c r="Q24" s="123"/>
      <c r="R24" s="124"/>
    </row>
    <row r="25" spans="1:55" s="1" customFormat="1" ht="25.5" customHeight="1" x14ac:dyDescent="0.25">
      <c r="A25" s="123"/>
      <c r="B25" s="15"/>
      <c r="C25" s="16" t="s">
        <v>71</v>
      </c>
      <c r="D25" s="17"/>
      <c r="E25" s="242"/>
      <c r="F25" s="243"/>
      <c r="G25" s="243"/>
      <c r="H25" s="239"/>
      <c r="I25" s="239"/>
      <c r="J25" s="239"/>
      <c r="K25" s="239"/>
      <c r="L25" s="239"/>
      <c r="M25" s="239"/>
      <c r="N25" s="99"/>
      <c r="O25" s="123"/>
      <c r="P25" s="123"/>
      <c r="Q25" s="123"/>
      <c r="R25" s="124"/>
    </row>
    <row r="26" spans="1:55" s="1" customFormat="1" ht="29.25" customHeight="1" x14ac:dyDescent="0.25">
      <c r="A26" s="123"/>
      <c r="B26" s="15"/>
      <c r="C26" s="16" t="s">
        <v>72</v>
      </c>
      <c r="D26" s="19"/>
      <c r="E26" s="242"/>
      <c r="F26" s="243"/>
      <c r="G26" s="243"/>
      <c r="H26" s="239"/>
      <c r="I26" s="239"/>
      <c r="J26" s="239"/>
      <c r="K26" s="239"/>
      <c r="L26" s="239"/>
      <c r="M26" s="239"/>
      <c r="N26" s="99"/>
      <c r="O26" s="123"/>
      <c r="P26" s="123"/>
      <c r="Q26" s="123"/>
      <c r="R26" s="124"/>
    </row>
    <row r="27" spans="1:55" s="1" customFormat="1" ht="20.25" customHeight="1" x14ac:dyDescent="0.25">
      <c r="A27" s="123"/>
      <c r="B27" s="241"/>
      <c r="C27" s="241"/>
      <c r="D27" s="241"/>
      <c r="E27" s="241"/>
      <c r="F27" s="241"/>
      <c r="G27" s="241"/>
      <c r="H27" s="239"/>
      <c r="I27" s="239"/>
      <c r="J27" s="239"/>
      <c r="K27" s="239"/>
      <c r="L27" s="239"/>
      <c r="M27" s="239"/>
      <c r="N27" s="99"/>
      <c r="O27" s="123"/>
      <c r="P27" s="123"/>
      <c r="Q27" s="123"/>
      <c r="R27" s="124"/>
    </row>
    <row r="28" spans="1:55" s="72" customFormat="1" ht="20.25" customHeight="1" x14ac:dyDescent="0.25">
      <c r="A28" s="127"/>
      <c r="B28" s="76"/>
      <c r="C28" s="76"/>
      <c r="D28" s="76"/>
      <c r="E28" s="76"/>
      <c r="F28" s="76"/>
      <c r="G28" s="77"/>
      <c r="H28" s="77"/>
      <c r="I28" s="78"/>
      <c r="J28" s="78"/>
      <c r="K28" s="78"/>
      <c r="L28" s="78"/>
      <c r="O28" s="131"/>
      <c r="P28" s="131"/>
      <c r="Q28" s="131"/>
      <c r="R28" s="132"/>
    </row>
    <row r="29" spans="1:55" s="72" customFormat="1" ht="23.25" customHeight="1" x14ac:dyDescent="0.25">
      <c r="A29" s="127"/>
      <c r="B29" s="73"/>
      <c r="C29" s="73"/>
      <c r="D29" s="73"/>
      <c r="E29" s="73"/>
      <c r="F29" s="73"/>
      <c r="G29" s="77"/>
      <c r="H29" s="77"/>
      <c r="I29" s="78"/>
      <c r="J29" s="78"/>
      <c r="K29" s="78"/>
      <c r="L29" s="78"/>
      <c r="O29" s="131"/>
      <c r="P29" s="131"/>
      <c r="Q29" s="131"/>
      <c r="R29" s="132"/>
    </row>
    <row r="30" spans="1:55" customFormat="1" ht="15.75" x14ac:dyDescent="0.25">
      <c r="A30" s="127"/>
      <c r="K30" s="78"/>
      <c r="L30" s="78"/>
      <c r="O30" s="133"/>
      <c r="P30" s="133"/>
      <c r="Q30" s="133"/>
      <c r="R30" s="134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</row>
    <row r="31" spans="1:55" customFormat="1" ht="30" customHeight="1" x14ac:dyDescent="0.25">
      <c r="A31" s="127"/>
      <c r="B31" s="253" t="s">
        <v>97</v>
      </c>
      <c r="C31" s="253"/>
      <c r="D31" s="253"/>
      <c r="E31" s="253"/>
      <c r="F31" s="253"/>
      <c r="G31" s="253"/>
      <c r="H31" s="246" t="s">
        <v>83</v>
      </c>
      <c r="I31" s="246"/>
      <c r="J31" s="246"/>
      <c r="K31" s="246"/>
      <c r="L31" s="150"/>
      <c r="O31" s="133"/>
      <c r="P31" s="133"/>
      <c r="Q31" s="133"/>
      <c r="R31" s="134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</row>
    <row r="32" spans="1:55" customFormat="1" ht="15.75" customHeight="1" x14ac:dyDescent="0.25">
      <c r="A32" s="127"/>
      <c r="B32" s="254" t="s">
        <v>60</v>
      </c>
      <c r="C32" s="254"/>
      <c r="D32" s="254"/>
      <c r="E32" s="254"/>
      <c r="F32" s="254"/>
      <c r="G32" s="254"/>
      <c r="H32" s="254"/>
      <c r="I32" s="254"/>
      <c r="J32" s="254"/>
      <c r="K32" s="254"/>
      <c r="L32" s="116"/>
      <c r="O32" s="133"/>
      <c r="P32" s="133"/>
      <c r="Q32" s="133"/>
      <c r="R32" s="134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</row>
    <row r="33" spans="1:55" customFormat="1" ht="15.75" x14ac:dyDescent="0.25">
      <c r="A33" s="127"/>
      <c r="B33" s="73"/>
      <c r="C33" s="73"/>
      <c r="D33" s="73"/>
      <c r="E33" s="73"/>
      <c r="F33" s="73"/>
      <c r="G33" s="74"/>
      <c r="H33" s="74"/>
      <c r="I33" s="74"/>
      <c r="J33" s="74"/>
      <c r="K33" s="78"/>
      <c r="L33" s="78"/>
      <c r="M33" s="72"/>
      <c r="N33" s="72"/>
      <c r="O33" s="131"/>
      <c r="P33" s="131"/>
      <c r="Q33" s="133"/>
      <c r="R33" s="134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</row>
    <row r="34" spans="1:55" customFormat="1" ht="15.75" x14ac:dyDescent="0.25">
      <c r="A34" s="127"/>
      <c r="B34" s="73"/>
      <c r="C34" s="73"/>
      <c r="D34" s="73"/>
      <c r="E34" s="73"/>
      <c r="F34" s="73"/>
      <c r="G34" s="74"/>
      <c r="H34" s="74"/>
      <c r="I34" s="74"/>
      <c r="J34" s="74"/>
      <c r="K34" s="78"/>
      <c r="L34" s="78"/>
      <c r="M34" s="72"/>
      <c r="N34" s="72"/>
      <c r="O34" s="131"/>
      <c r="P34" s="131"/>
      <c r="Q34" s="133"/>
      <c r="R34" s="134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</row>
    <row r="35" spans="1:55" customFormat="1" ht="15.75" x14ac:dyDescent="0.25">
      <c r="A35" s="127"/>
      <c r="B35" s="79"/>
      <c r="C35" s="79"/>
      <c r="D35" s="79"/>
      <c r="E35" s="79"/>
      <c r="F35" s="79"/>
      <c r="G35" s="79"/>
      <c r="H35" s="79"/>
      <c r="I35" s="79"/>
      <c r="J35" s="79"/>
      <c r="K35" s="78"/>
      <c r="L35" s="78"/>
      <c r="O35" s="133"/>
      <c r="P35" s="133"/>
      <c r="Q35" s="133"/>
      <c r="R35" s="134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</row>
    <row r="36" spans="1:55" customFormat="1" ht="15.75" x14ac:dyDescent="0.25">
      <c r="A36" s="127"/>
      <c r="B36" s="79"/>
      <c r="C36" s="79"/>
      <c r="D36" s="79"/>
      <c r="E36" s="79"/>
      <c r="F36" s="79"/>
      <c r="K36" s="78"/>
      <c r="L36" s="78"/>
      <c r="O36" s="133"/>
      <c r="P36" s="133"/>
      <c r="Q36" s="133"/>
      <c r="R36" s="134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</row>
    <row r="37" spans="1:55" customFormat="1" ht="15.75" x14ac:dyDescent="0.25">
      <c r="A37" s="127"/>
      <c r="K37" s="78"/>
      <c r="L37" s="78"/>
      <c r="O37" s="133"/>
      <c r="P37" s="133"/>
      <c r="Q37" s="133"/>
      <c r="R37" s="134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</row>
    <row r="38" spans="1:55" customFormat="1" ht="15.75" x14ac:dyDescent="0.25">
      <c r="A38" s="127"/>
      <c r="K38" s="78"/>
      <c r="L38" s="78"/>
      <c r="O38" s="133"/>
      <c r="P38" s="133"/>
      <c r="Q38" s="133"/>
      <c r="R38" s="134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</row>
    <row r="39" spans="1:55" customFormat="1" ht="21" customHeight="1" x14ac:dyDescent="0.25">
      <c r="A39" s="127"/>
      <c r="B39" s="255" t="s">
        <v>98</v>
      </c>
      <c r="C39" s="255"/>
      <c r="D39" s="255"/>
      <c r="E39" s="255"/>
      <c r="F39" s="255"/>
      <c r="G39" s="255"/>
      <c r="H39" s="255"/>
      <c r="I39" s="255"/>
      <c r="J39" s="255"/>
      <c r="K39" s="78"/>
      <c r="L39" s="78"/>
      <c r="O39" s="133"/>
      <c r="P39" s="133"/>
      <c r="Q39" s="133"/>
      <c r="R39" s="134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</row>
    <row r="40" spans="1:55" customFormat="1" ht="15" customHeight="1" x14ac:dyDescent="0.25">
      <c r="A40" s="127"/>
      <c r="B40" s="2"/>
      <c r="C40" s="2"/>
      <c r="D40" s="2"/>
      <c r="E40" s="80"/>
      <c r="F40" s="80"/>
      <c r="G40" s="80"/>
      <c r="H40" s="3"/>
      <c r="I40" s="2"/>
      <c r="J40" s="252" t="s">
        <v>70</v>
      </c>
      <c r="K40" s="252"/>
      <c r="L40" s="149"/>
      <c r="M40" s="72"/>
      <c r="N40" s="72"/>
      <c r="O40" s="131"/>
      <c r="P40" s="131"/>
      <c r="Q40" s="133"/>
      <c r="R40" s="134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</row>
    <row r="41" spans="1:55" customFormat="1" ht="15.75" x14ac:dyDescent="0.25">
      <c r="A41" s="127"/>
      <c r="B41" s="81"/>
      <c r="C41" s="2"/>
      <c r="D41" s="2"/>
      <c r="E41" s="73"/>
      <c r="F41" s="73"/>
      <c r="G41" s="74"/>
      <c r="H41" s="3"/>
      <c r="I41" s="2"/>
      <c r="J41" s="250" t="s">
        <v>61</v>
      </c>
      <c r="K41" s="250"/>
      <c r="L41" s="115"/>
      <c r="M41" s="72"/>
      <c r="N41" s="72"/>
      <c r="O41" s="131"/>
      <c r="P41" s="131"/>
      <c r="Q41" s="133"/>
      <c r="R41" s="134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</row>
    <row r="42" spans="1:55" customFormat="1" ht="15.75" x14ac:dyDescent="0.25">
      <c r="A42" s="127"/>
      <c r="K42" s="78"/>
      <c r="L42" s="78"/>
      <c r="O42" s="133"/>
      <c r="P42" s="133"/>
      <c r="Q42" s="133"/>
      <c r="R42" s="134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</row>
    <row r="43" spans="1:55" customFormat="1" ht="18.600000000000001" customHeight="1" x14ac:dyDescent="0.25">
      <c r="A43" s="127"/>
      <c r="B43" s="256" t="s">
        <v>99</v>
      </c>
      <c r="C43" s="256"/>
      <c r="D43" s="256"/>
      <c r="E43" s="256"/>
      <c r="F43" s="256"/>
      <c r="G43" s="256"/>
      <c r="H43" s="256"/>
      <c r="I43" s="256"/>
      <c r="J43" s="256"/>
      <c r="K43" s="78"/>
      <c r="L43" s="78"/>
      <c r="M43" s="72"/>
      <c r="N43" s="72"/>
      <c r="O43" s="131"/>
      <c r="P43" s="131"/>
      <c r="Q43" s="133"/>
      <c r="R43" s="134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</row>
    <row r="44" spans="1:55" customFormat="1" ht="15.75" x14ac:dyDescent="0.25">
      <c r="A44" s="127"/>
      <c r="K44" s="78"/>
      <c r="L44" s="78"/>
      <c r="O44" s="133"/>
      <c r="P44" s="133"/>
      <c r="Q44" s="133"/>
      <c r="R44" s="134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</row>
    <row r="45" spans="1:55" customFormat="1" ht="18.600000000000001" customHeight="1" x14ac:dyDescent="0.25">
      <c r="A45" s="127"/>
      <c r="B45" s="81"/>
      <c r="C45" s="85" t="s">
        <v>100</v>
      </c>
      <c r="D45" s="238" t="s">
        <v>84</v>
      </c>
      <c r="E45" s="238"/>
      <c r="F45" s="238"/>
      <c r="G45" s="238"/>
      <c r="H45" s="238"/>
      <c r="I45" s="238"/>
      <c r="J45" s="238"/>
      <c r="K45" s="78"/>
      <c r="L45" s="78"/>
      <c r="O45" s="133"/>
      <c r="P45" s="133"/>
      <c r="Q45" s="133"/>
      <c r="R45" s="134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</row>
    <row r="46" spans="1:55" customFormat="1" ht="18.600000000000001" customHeight="1" x14ac:dyDescent="0.25">
      <c r="A46" s="127"/>
      <c r="B46" s="81"/>
      <c r="C46" s="86" t="s">
        <v>64</v>
      </c>
      <c r="D46" s="238" t="s">
        <v>69</v>
      </c>
      <c r="E46" s="238"/>
      <c r="F46" s="238"/>
      <c r="G46" s="238"/>
      <c r="H46" s="238"/>
      <c r="I46" s="238"/>
      <c r="J46" s="238"/>
      <c r="K46" s="78"/>
      <c r="L46" s="78"/>
      <c r="O46" s="133"/>
      <c r="P46" s="133"/>
      <c r="Q46" s="133"/>
      <c r="R46" s="134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</row>
    <row r="47" spans="1:55" customFormat="1" ht="18.600000000000001" customHeight="1" x14ac:dyDescent="0.25">
      <c r="A47" s="127"/>
      <c r="B47" s="81"/>
      <c r="C47" s="85" t="s">
        <v>65</v>
      </c>
      <c r="D47" s="238" t="s">
        <v>84</v>
      </c>
      <c r="E47" s="238"/>
      <c r="F47" s="238"/>
      <c r="G47" s="238"/>
      <c r="H47" s="238"/>
      <c r="I47" s="238"/>
      <c r="J47" s="238"/>
      <c r="K47" s="78"/>
      <c r="L47" s="78"/>
      <c r="O47" s="133"/>
      <c r="P47" s="133"/>
      <c r="Q47" s="133"/>
      <c r="R47" s="134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</row>
    <row r="48" spans="1:55" customFormat="1" ht="18.600000000000001" customHeight="1" x14ac:dyDescent="0.25">
      <c r="A48" s="127"/>
      <c r="B48" s="2"/>
      <c r="C48" s="251" t="s">
        <v>112</v>
      </c>
      <c r="D48" s="251"/>
      <c r="E48" s="251"/>
      <c r="F48" s="251"/>
      <c r="G48" s="251"/>
      <c r="H48" s="251"/>
      <c r="I48" s="251"/>
      <c r="J48" s="251"/>
      <c r="K48" s="78"/>
      <c r="L48" s="78"/>
      <c r="O48" s="133"/>
      <c r="P48" s="133"/>
      <c r="Q48" s="133"/>
      <c r="R48" s="134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</row>
    <row r="49" spans="1:55" customFormat="1" ht="18.600000000000001" customHeight="1" x14ac:dyDescent="0.25">
      <c r="A49" s="127"/>
      <c r="B49" s="81"/>
      <c r="C49" s="82" t="s">
        <v>66</v>
      </c>
      <c r="D49" s="238" t="s">
        <v>84</v>
      </c>
      <c r="E49" s="238"/>
      <c r="F49" s="238"/>
      <c r="G49" s="238"/>
      <c r="H49" s="238"/>
      <c r="I49" s="238"/>
      <c r="J49" s="238"/>
      <c r="K49" s="78"/>
      <c r="L49" s="78"/>
      <c r="O49" s="133"/>
      <c r="P49" s="133"/>
      <c r="Q49" s="133"/>
      <c r="R49" s="134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</row>
    <row r="50" spans="1:55" customFormat="1" ht="15.75" x14ac:dyDescent="0.25">
      <c r="A50" s="127"/>
      <c r="B50" s="76"/>
      <c r="C50" s="76"/>
      <c r="D50" s="76"/>
      <c r="E50" s="76"/>
      <c r="F50" s="76"/>
      <c r="G50" s="76"/>
      <c r="K50" s="78"/>
      <c r="L50" s="78"/>
      <c r="O50" s="133"/>
      <c r="P50" s="133"/>
      <c r="Q50" s="133"/>
      <c r="R50" s="134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</row>
    <row r="51" spans="1:55" customFormat="1" ht="15.75" x14ac:dyDescent="0.25">
      <c r="A51" s="127"/>
      <c r="B51" s="76"/>
      <c r="C51" s="76"/>
      <c r="D51" s="76"/>
      <c r="E51" s="76"/>
      <c r="F51" s="76"/>
      <c r="G51" s="76"/>
      <c r="K51" s="78"/>
      <c r="L51" s="78"/>
      <c r="O51" s="133"/>
      <c r="P51" s="133"/>
      <c r="Q51" s="133"/>
      <c r="R51" s="134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</row>
    <row r="52" spans="1:55" customFormat="1" ht="15.75" x14ac:dyDescent="0.25">
      <c r="A52" s="127"/>
      <c r="B52" s="76"/>
      <c r="C52" s="76"/>
      <c r="D52" s="76"/>
      <c r="E52" s="76"/>
      <c r="F52" s="76"/>
      <c r="G52" s="76"/>
      <c r="K52" s="78"/>
      <c r="L52" s="78"/>
      <c r="O52" s="133"/>
      <c r="P52" s="133"/>
      <c r="Q52" s="133"/>
      <c r="R52" s="134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</row>
    <row r="53" spans="1:55" customFormat="1" ht="15.75" x14ac:dyDescent="0.25">
      <c r="A53" s="127"/>
      <c r="B53" s="76"/>
      <c r="C53" s="76"/>
      <c r="D53" s="76"/>
      <c r="E53" s="76"/>
      <c r="F53" s="76"/>
      <c r="G53" s="76"/>
      <c r="K53" s="78"/>
      <c r="L53" s="78"/>
      <c r="O53" s="133"/>
      <c r="P53" s="133"/>
      <c r="Q53" s="133"/>
      <c r="R53" s="134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</row>
    <row r="54" spans="1:55" customFormat="1" ht="15.75" x14ac:dyDescent="0.25">
      <c r="A54" s="127"/>
      <c r="B54" s="76"/>
      <c r="C54" s="76"/>
      <c r="D54" s="76"/>
      <c r="E54" s="76"/>
      <c r="F54" s="76"/>
      <c r="G54" s="76"/>
      <c r="K54" s="78"/>
      <c r="L54" s="78"/>
      <c r="O54" s="133"/>
      <c r="P54" s="133"/>
      <c r="Q54" s="133"/>
      <c r="R54" s="134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</row>
    <row r="55" spans="1:55" customFormat="1" ht="15.75" x14ac:dyDescent="0.25">
      <c r="A55" s="127"/>
      <c r="B55" s="76"/>
      <c r="C55" s="76"/>
      <c r="D55" s="76"/>
      <c r="E55" s="76"/>
      <c r="F55" s="76"/>
      <c r="G55" s="76"/>
      <c r="K55" s="78"/>
      <c r="L55" s="78"/>
      <c r="O55" s="133"/>
      <c r="P55" s="133"/>
      <c r="Q55" s="133"/>
      <c r="R55" s="134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</row>
    <row r="56" spans="1:55" customFormat="1" ht="18.600000000000001" customHeight="1" x14ac:dyDescent="0.25">
      <c r="A56" s="129"/>
      <c r="B56" s="81"/>
      <c r="C56" s="84" t="s">
        <v>101</v>
      </c>
      <c r="D56" s="238" t="s">
        <v>68</v>
      </c>
      <c r="E56" s="238"/>
      <c r="F56" s="238"/>
      <c r="G56" s="238"/>
      <c r="K56" s="78"/>
      <c r="L56" s="78"/>
      <c r="O56" s="133"/>
      <c r="P56" s="133"/>
      <c r="Q56" s="133"/>
      <c r="R56" s="134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</row>
    <row r="57" spans="1:55" customFormat="1" ht="18.600000000000001" customHeight="1" x14ac:dyDescent="0.25">
      <c r="A57" s="127"/>
      <c r="B57" s="83"/>
      <c r="C57" s="81"/>
      <c r="D57" s="250" t="s">
        <v>62</v>
      </c>
      <c r="E57" s="250"/>
      <c r="F57" s="250"/>
      <c r="G57" s="250"/>
      <c r="K57" s="78"/>
      <c r="L57" s="78"/>
      <c r="O57" s="133"/>
      <c r="P57" s="133"/>
      <c r="Q57" s="133"/>
      <c r="R57" s="134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</row>
    <row r="58" spans="1:55" customFormat="1" ht="18.600000000000001" customHeight="1" x14ac:dyDescent="0.25">
      <c r="A58" s="127"/>
      <c r="B58" s="82"/>
      <c r="C58" s="76"/>
      <c r="D58" s="76"/>
      <c r="E58" s="76"/>
      <c r="F58" s="76"/>
      <c r="G58" s="76"/>
      <c r="K58" s="78"/>
      <c r="L58" s="78"/>
      <c r="O58" s="133"/>
      <c r="P58" s="133"/>
      <c r="Q58" s="133"/>
      <c r="R58" s="134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</row>
    <row r="59" spans="1:55" customFormat="1" ht="18.600000000000001" customHeight="1" x14ac:dyDescent="0.25">
      <c r="A59" s="127"/>
      <c r="B59" s="81"/>
      <c r="C59" s="84" t="s">
        <v>115</v>
      </c>
      <c r="D59" s="238" t="s">
        <v>67</v>
      </c>
      <c r="E59" s="238"/>
      <c r="F59" s="238"/>
      <c r="G59" s="238"/>
      <c r="K59" s="78"/>
      <c r="L59" s="78"/>
      <c r="O59" s="133"/>
      <c r="P59" s="133"/>
      <c r="Q59" s="133"/>
      <c r="R59" s="134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</row>
    <row r="60" spans="1:55" customFormat="1" ht="18.600000000000001" customHeight="1" x14ac:dyDescent="0.25">
      <c r="A60" s="127"/>
      <c r="B60" s="72"/>
      <c r="C60" s="81"/>
      <c r="D60" s="250" t="s">
        <v>63</v>
      </c>
      <c r="E60" s="250"/>
      <c r="F60" s="250"/>
      <c r="G60" s="250"/>
      <c r="K60" s="78"/>
      <c r="L60" s="78"/>
      <c r="O60" s="133"/>
      <c r="P60" s="133"/>
      <c r="Q60" s="133"/>
      <c r="R60" s="134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</row>
    <row r="61" spans="1:55" customFormat="1" ht="15.75" x14ac:dyDescent="0.25">
      <c r="A61" s="127"/>
      <c r="K61" s="78"/>
      <c r="L61" s="78"/>
      <c r="O61" s="133"/>
      <c r="P61" s="133"/>
      <c r="Q61" s="133"/>
      <c r="R61" s="134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</row>
    <row r="62" spans="1:55" ht="35.25" customHeight="1" x14ac:dyDescent="0.25">
      <c r="B62" s="237" t="s">
        <v>45</v>
      </c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102"/>
    </row>
    <row r="63" spans="1:55" ht="31.35" customHeight="1" x14ac:dyDescent="0.25">
      <c r="B63" s="271" t="s">
        <v>73</v>
      </c>
      <c r="C63" s="271"/>
      <c r="D63" s="271"/>
      <c r="E63" s="271"/>
      <c r="F63" s="271"/>
      <c r="G63" s="271"/>
      <c r="H63" s="21"/>
      <c r="I63" s="13"/>
      <c r="J63" s="13"/>
      <c r="K63" s="20"/>
      <c r="L63" s="20"/>
      <c r="M63" s="20"/>
      <c r="N63" s="20"/>
    </row>
    <row r="64" spans="1:55" ht="33.75" customHeight="1" x14ac:dyDescent="0.25">
      <c r="B64" s="62" t="s">
        <v>0</v>
      </c>
      <c r="C64" s="62" t="s">
        <v>22</v>
      </c>
      <c r="D64" s="180" t="s">
        <v>1</v>
      </c>
      <c r="E64" s="180"/>
      <c r="F64" s="180"/>
      <c r="G64" s="180"/>
      <c r="H64" s="22"/>
      <c r="I64" s="22"/>
      <c r="J64" s="13"/>
      <c r="K64" s="20"/>
      <c r="L64" s="20"/>
      <c r="M64" s="20"/>
      <c r="N64" s="20"/>
    </row>
    <row r="65" spans="1:22" ht="19.5" customHeight="1" x14ac:dyDescent="0.25">
      <c r="A65" s="146">
        <v>50301108604</v>
      </c>
      <c r="B65" s="23">
        <v>1</v>
      </c>
      <c r="C65" s="24" t="s">
        <v>12</v>
      </c>
      <c r="D65" s="236" t="s">
        <v>13</v>
      </c>
      <c r="E65" s="236"/>
      <c r="F65" s="236"/>
      <c r="G65" s="236"/>
      <c r="H65" s="22"/>
      <c r="I65" s="22"/>
      <c r="J65" s="13"/>
      <c r="K65" s="20"/>
      <c r="L65" s="20"/>
      <c r="M65" s="20"/>
      <c r="N65" s="20"/>
      <c r="U65" s="267"/>
      <c r="V65" s="267"/>
    </row>
    <row r="66" spans="1:22" ht="19.5" customHeight="1" x14ac:dyDescent="0.25">
      <c r="A66" s="147">
        <v>50302108605</v>
      </c>
      <c r="B66" s="23">
        <v>2</v>
      </c>
      <c r="C66" s="24" t="s">
        <v>14</v>
      </c>
      <c r="D66" s="236" t="s">
        <v>17</v>
      </c>
      <c r="E66" s="236"/>
      <c r="F66" s="236"/>
      <c r="G66" s="236"/>
      <c r="H66" s="22"/>
      <c r="I66" s="22"/>
      <c r="J66" s="13"/>
      <c r="K66" s="20"/>
      <c r="L66" s="20"/>
      <c r="M66" s="20"/>
      <c r="N66" s="20"/>
    </row>
    <row r="67" spans="1:22" ht="19.5" customHeight="1" x14ac:dyDescent="0.25">
      <c r="A67" s="148">
        <v>50303109245</v>
      </c>
      <c r="B67" s="23">
        <v>3</v>
      </c>
      <c r="C67" s="24" t="s">
        <v>15</v>
      </c>
      <c r="D67" s="284" t="s">
        <v>18</v>
      </c>
      <c r="E67" s="285"/>
      <c r="F67" s="285"/>
      <c r="G67" s="286"/>
      <c r="H67" s="22"/>
      <c r="I67" s="22"/>
      <c r="J67" s="13"/>
      <c r="K67" s="20"/>
      <c r="L67" s="20"/>
      <c r="M67" s="20"/>
      <c r="N67" s="20"/>
    </row>
    <row r="68" spans="1:22" ht="19.7" customHeight="1" x14ac:dyDescent="0.25">
      <c r="A68" s="148">
        <v>50307108607</v>
      </c>
      <c r="B68" s="23">
        <v>4</v>
      </c>
      <c r="C68" s="24" t="s">
        <v>16</v>
      </c>
      <c r="D68" s="236" t="s">
        <v>19</v>
      </c>
      <c r="E68" s="236"/>
      <c r="F68" s="236"/>
      <c r="G68" s="236"/>
      <c r="H68" s="22"/>
      <c r="I68" s="55"/>
      <c r="J68" s="56"/>
      <c r="K68" s="57"/>
      <c r="L68" s="57"/>
      <c r="M68" s="57"/>
      <c r="N68" s="57"/>
    </row>
    <row r="69" spans="1:22" ht="19.7" customHeight="1" x14ac:dyDescent="0.25">
      <c r="A69" s="147">
        <v>50305108608</v>
      </c>
      <c r="B69" s="23">
        <v>5</v>
      </c>
      <c r="C69" s="24" t="s">
        <v>21</v>
      </c>
      <c r="D69" s="236" t="s">
        <v>20</v>
      </c>
      <c r="E69" s="236"/>
      <c r="F69" s="236"/>
      <c r="G69" s="236"/>
      <c r="H69" s="22"/>
      <c r="I69" s="55"/>
      <c r="J69" s="56"/>
      <c r="K69" s="57"/>
      <c r="L69" s="57"/>
      <c r="M69" s="57"/>
      <c r="N69" s="57"/>
    </row>
    <row r="70" spans="1:22" ht="24.75" customHeight="1" x14ac:dyDescent="0.25">
      <c r="A70" s="147"/>
      <c r="B70" s="20"/>
      <c r="C70" s="230" t="s">
        <v>4</v>
      </c>
      <c r="D70" s="231"/>
      <c r="E70" s="25" t="s">
        <v>7</v>
      </c>
      <c r="F70" s="230" t="s">
        <v>42</v>
      </c>
      <c r="G70" s="231"/>
      <c r="H70" s="21"/>
      <c r="I70" s="56"/>
      <c r="J70" s="56"/>
      <c r="K70" s="57"/>
      <c r="L70" s="57"/>
      <c r="M70" s="57"/>
      <c r="N70" s="57"/>
    </row>
    <row r="71" spans="1:22" ht="23.25" customHeight="1" x14ac:dyDescent="0.25">
      <c r="B71" s="26"/>
      <c r="C71" s="26"/>
      <c r="D71" s="27"/>
      <c r="E71" s="144">
        <v>0</v>
      </c>
      <c r="F71" s="117">
        <v>24.37</v>
      </c>
      <c r="G71" s="107">
        <v>47.66</v>
      </c>
      <c r="H71" s="21"/>
      <c r="I71" s="56"/>
      <c r="J71" s="56"/>
      <c r="K71" s="57"/>
      <c r="L71" s="57"/>
      <c r="M71" s="57"/>
      <c r="N71" s="57"/>
    </row>
    <row r="72" spans="1:22" ht="29.25" customHeight="1" thickBot="1" x14ac:dyDescent="0.3">
      <c r="B72" s="278"/>
      <c r="C72" s="278"/>
      <c r="D72" s="20"/>
      <c r="E72" s="60" t="s">
        <v>88</v>
      </c>
      <c r="F72" s="219">
        <f>E71*F71</f>
        <v>0</v>
      </c>
      <c r="G72" s="220"/>
      <c r="H72" s="21"/>
      <c r="I72" s="56"/>
      <c r="J72" s="56"/>
      <c r="K72" s="57"/>
      <c r="L72" s="57"/>
      <c r="M72" s="57"/>
      <c r="N72" s="57"/>
    </row>
    <row r="73" spans="1:22" ht="24" customHeight="1" x14ac:dyDescent="0.25">
      <c r="B73" s="277"/>
      <c r="C73" s="277"/>
      <c r="D73" s="277"/>
      <c r="E73" s="277"/>
      <c r="F73" s="114"/>
      <c r="G73" s="28"/>
      <c r="H73" s="21"/>
      <c r="I73" s="56"/>
      <c r="J73" s="56"/>
      <c r="K73" s="57"/>
      <c r="L73" s="57"/>
      <c r="M73" s="57"/>
      <c r="N73" s="57"/>
      <c r="O73" s="137" t="s">
        <v>91</v>
      </c>
      <c r="P73" s="268" t="s">
        <v>119</v>
      </c>
      <c r="Q73" s="269"/>
      <c r="R73" s="270"/>
      <c r="S73" s="5" t="s">
        <v>118</v>
      </c>
    </row>
    <row r="74" spans="1:22" ht="19.7" customHeight="1" x14ac:dyDescent="0.25">
      <c r="B74" s="273" t="s">
        <v>30</v>
      </c>
      <c r="C74" s="273"/>
      <c r="D74" s="273"/>
      <c r="E74" s="273"/>
      <c r="F74" s="273"/>
      <c r="G74" s="273"/>
      <c r="H74" s="21"/>
      <c r="I74" s="56"/>
      <c r="J74" s="56"/>
      <c r="K74" s="57"/>
      <c r="L74" s="57"/>
      <c r="M74" s="57"/>
      <c r="N74" s="57"/>
    </row>
    <row r="75" spans="1:22" ht="33.75" customHeight="1" x14ac:dyDescent="0.25">
      <c r="B75" s="259" t="s">
        <v>86</v>
      </c>
      <c r="C75" s="259"/>
      <c r="D75" s="279" t="s">
        <v>80</v>
      </c>
      <c r="E75" s="279"/>
      <c r="F75" s="279"/>
      <c r="G75" s="279"/>
      <c r="H75" s="22"/>
      <c r="I75" s="55"/>
      <c r="J75" s="56"/>
      <c r="K75" s="57"/>
      <c r="L75" s="57"/>
      <c r="M75" s="57"/>
      <c r="N75" s="57"/>
    </row>
    <row r="76" spans="1:22" ht="23.25" customHeight="1" x14ac:dyDescent="0.25">
      <c r="C76" s="90"/>
      <c r="D76" s="91"/>
      <c r="E76" s="29" t="s">
        <v>7</v>
      </c>
      <c r="F76" s="287" t="s">
        <v>41</v>
      </c>
      <c r="G76" s="288"/>
      <c r="H76" s="22"/>
      <c r="I76" s="55"/>
      <c r="J76" s="56"/>
      <c r="K76" s="57"/>
      <c r="L76" s="57"/>
      <c r="M76" s="57"/>
      <c r="N76" s="57"/>
    </row>
    <row r="77" spans="1:22" ht="24.75" customHeight="1" x14ac:dyDescent="0.25">
      <c r="B77" s="221">
        <f>IF($E$71&gt;9,$O$73,IF(AND($E$71&gt;0,$E$71&lt;10),$P$73,0))</f>
        <v>0</v>
      </c>
      <c r="C77" s="221"/>
      <c r="D77" s="221"/>
      <c r="E77" s="145">
        <f>E71</f>
        <v>0</v>
      </c>
      <c r="F77" s="30" t="s">
        <v>113</v>
      </c>
      <c r="G77" s="30" t="s">
        <v>29</v>
      </c>
      <c r="H77" s="22"/>
      <c r="I77" s="55"/>
      <c r="J77" s="56"/>
      <c r="K77" s="57"/>
      <c r="L77" s="57"/>
      <c r="M77" s="57"/>
      <c r="N77" s="57"/>
    </row>
    <row r="78" spans="1:22" ht="19.5" customHeight="1" x14ac:dyDescent="0.25">
      <c r="B78" s="222"/>
      <c r="C78" s="222"/>
      <c r="D78" s="222"/>
      <c r="E78" s="92"/>
      <c r="F78" s="92"/>
      <c r="G78" s="67"/>
      <c r="H78" s="22"/>
      <c r="I78" s="55"/>
      <c r="J78" s="56"/>
      <c r="K78" s="57"/>
      <c r="L78" s="57"/>
      <c r="M78" s="57"/>
      <c r="N78" s="57"/>
    </row>
    <row r="79" spans="1:22" ht="26.25" customHeight="1" x14ac:dyDescent="0.25">
      <c r="B79" s="263" t="s">
        <v>31</v>
      </c>
      <c r="C79" s="264"/>
      <c r="D79" s="264"/>
      <c r="E79" s="264"/>
      <c r="F79" s="264"/>
      <c r="G79" s="265"/>
      <c r="H79" s="31"/>
      <c r="I79" s="58"/>
      <c r="J79" s="56"/>
      <c r="K79" s="57"/>
      <c r="L79" s="57"/>
      <c r="M79" s="57"/>
      <c r="N79" s="57"/>
    </row>
    <row r="80" spans="1:22" ht="19.7" customHeight="1" thickBot="1" x14ac:dyDescent="0.3">
      <c r="B80" s="282" t="s">
        <v>32</v>
      </c>
      <c r="C80" s="283"/>
      <c r="D80" s="51" t="s">
        <v>7</v>
      </c>
      <c r="E80" s="121" t="s">
        <v>33</v>
      </c>
      <c r="F80" s="289" t="s">
        <v>34</v>
      </c>
      <c r="G80" s="290"/>
      <c r="H80" s="32"/>
      <c r="I80" s="59"/>
      <c r="J80" s="56"/>
      <c r="K80" s="57"/>
      <c r="L80" s="57"/>
      <c r="M80" s="57"/>
      <c r="N80" s="57"/>
    </row>
    <row r="81" spans="1:19" ht="27.75" customHeight="1" x14ac:dyDescent="0.25">
      <c r="B81" s="280" t="s">
        <v>73</v>
      </c>
      <c r="C81" s="281"/>
      <c r="D81" s="120"/>
      <c r="E81" s="118">
        <f>IF($E$71=0,0,IF(AND($E$71&gt;0,$E$71&lt;10),0.5,IF($E$71&gt;9,1,0)))</f>
        <v>0</v>
      </c>
      <c r="F81" s="155">
        <f>D81*P81</f>
        <v>0</v>
      </c>
      <c r="G81" s="156">
        <f>P82</f>
        <v>0</v>
      </c>
      <c r="H81" s="32"/>
      <c r="I81" s="52"/>
      <c r="J81" s="13"/>
      <c r="K81" s="20"/>
      <c r="L81" s="20"/>
      <c r="M81" s="20"/>
      <c r="N81" s="20"/>
      <c r="O81" s="151">
        <f>F71</f>
        <v>24.37</v>
      </c>
      <c r="P81" s="154">
        <f>IF(E81=0.5,O81/2,IF(E81=1,0,0))</f>
        <v>0</v>
      </c>
      <c r="S81" s="2">
        <v>45.57</v>
      </c>
    </row>
    <row r="82" spans="1:19" ht="30.75" customHeight="1" x14ac:dyDescent="0.25">
      <c r="B82" s="257">
        <f>IF($E$71&gt;9,$S$73,IF(AND($E$71&gt;0,$E$71&lt;10),$S$73,0))</f>
        <v>0</v>
      </c>
      <c r="C82" s="258"/>
      <c r="D82" s="274" t="s">
        <v>88</v>
      </c>
      <c r="E82" s="275"/>
      <c r="F82" s="260">
        <f>SUM(F81:F81)</f>
        <v>0</v>
      </c>
      <c r="G82" s="261"/>
      <c r="H82" s="266"/>
      <c r="I82" s="266"/>
      <c r="J82" s="266"/>
      <c r="K82" s="266"/>
      <c r="L82" s="266"/>
      <c r="M82" s="266"/>
      <c r="N82" s="95"/>
      <c r="O82" s="153">
        <v>45.57</v>
      </c>
      <c r="P82" s="152">
        <f>IF(E81=0.5,O82/2,IF(E81=1,0,0))</f>
        <v>0</v>
      </c>
      <c r="S82" s="2">
        <v>23.3</v>
      </c>
    </row>
    <row r="83" spans="1:19" ht="15.75" x14ac:dyDescent="0.25">
      <c r="B83" s="239">
        <f>IF(C77&gt;9,$U$77,0)</f>
        <v>0</v>
      </c>
      <c r="C83" s="239"/>
      <c r="D83" s="20"/>
      <c r="E83" s="20"/>
      <c r="F83" s="20"/>
      <c r="G83" s="34"/>
      <c r="H83" s="266"/>
      <c r="I83" s="266"/>
      <c r="J83" s="266"/>
      <c r="K83" s="266"/>
      <c r="L83" s="266"/>
      <c r="M83" s="266"/>
      <c r="N83" s="95"/>
    </row>
    <row r="84" spans="1:19" ht="18.75" x14ac:dyDescent="0.25">
      <c r="B84" s="237" t="s">
        <v>47</v>
      </c>
      <c r="C84" s="237"/>
      <c r="D84" s="237"/>
      <c r="E84" s="237"/>
      <c r="F84" s="237"/>
      <c r="G84" s="237"/>
      <c r="H84" s="237"/>
      <c r="I84" s="237"/>
      <c r="J84" s="237"/>
      <c r="K84" s="20"/>
      <c r="L84" s="20"/>
      <c r="M84" s="20"/>
      <c r="N84" s="20"/>
    </row>
    <row r="85" spans="1:19" ht="42.75" customHeight="1" x14ac:dyDescent="0.25">
      <c r="B85" s="182" t="s">
        <v>45</v>
      </c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96"/>
    </row>
    <row r="86" spans="1:19" ht="31.15" customHeight="1" x14ac:dyDescent="0.25">
      <c r="B86" s="272" t="s">
        <v>85</v>
      </c>
      <c r="C86" s="272"/>
      <c r="D86" s="272"/>
      <c r="E86" s="272"/>
      <c r="F86" s="272"/>
      <c r="G86" s="272"/>
      <c r="H86" s="21"/>
      <c r="I86" s="13"/>
      <c r="J86" s="13"/>
      <c r="K86" s="61">
        <v>2</v>
      </c>
      <c r="L86" s="61"/>
      <c r="M86" s="20"/>
      <c r="N86" s="20"/>
    </row>
    <row r="87" spans="1:19" ht="31.5" customHeight="1" x14ac:dyDescent="0.25">
      <c r="B87" s="63" t="s">
        <v>0</v>
      </c>
      <c r="C87" s="62" t="s">
        <v>22</v>
      </c>
      <c r="D87" s="276" t="s">
        <v>1</v>
      </c>
      <c r="E87" s="276"/>
      <c r="F87" s="276"/>
      <c r="G87" s="276"/>
      <c r="H87" s="38"/>
      <c r="I87" s="38"/>
      <c r="J87" s="13"/>
      <c r="K87" s="61">
        <v>3</v>
      </c>
      <c r="L87" s="61"/>
      <c r="M87" s="20"/>
      <c r="N87" s="20"/>
    </row>
    <row r="88" spans="1:19" ht="19.7" customHeight="1" x14ac:dyDescent="0.25">
      <c r="A88" s="148">
        <v>50301309251</v>
      </c>
      <c r="B88" s="39">
        <v>1</v>
      </c>
      <c r="C88" s="64" t="s">
        <v>24</v>
      </c>
      <c r="D88" s="223" t="s">
        <v>3</v>
      </c>
      <c r="E88" s="223"/>
      <c r="F88" s="223"/>
      <c r="G88" s="223"/>
      <c r="H88" s="38"/>
      <c r="I88" s="38"/>
      <c r="J88" s="13"/>
      <c r="K88" s="61">
        <v>4</v>
      </c>
      <c r="L88" s="61"/>
      <c r="M88" s="20"/>
      <c r="N88" s="20"/>
    </row>
    <row r="89" spans="1:19" ht="19.7" customHeight="1" x14ac:dyDescent="0.25">
      <c r="A89" s="147">
        <v>50302309252</v>
      </c>
      <c r="B89" s="39">
        <v>2</v>
      </c>
      <c r="C89" s="64" t="s">
        <v>57</v>
      </c>
      <c r="D89" s="223" t="s">
        <v>28</v>
      </c>
      <c r="E89" s="223"/>
      <c r="F89" s="223"/>
      <c r="G89" s="223"/>
      <c r="H89" s="38"/>
      <c r="I89" s="38"/>
      <c r="J89" s="13"/>
      <c r="K89" s="61">
        <v>5</v>
      </c>
      <c r="L89" s="61"/>
      <c r="M89" s="20"/>
      <c r="N89" s="20"/>
    </row>
    <row r="90" spans="1:19" ht="19.7" customHeight="1" x14ac:dyDescent="0.25">
      <c r="A90" s="148">
        <v>50303308295</v>
      </c>
      <c r="B90" s="39">
        <v>3</v>
      </c>
      <c r="C90" s="64" t="s">
        <v>44</v>
      </c>
      <c r="D90" s="223" t="s">
        <v>8</v>
      </c>
      <c r="E90" s="223"/>
      <c r="F90" s="223"/>
      <c r="G90" s="223"/>
      <c r="H90" s="38"/>
      <c r="I90" s="38"/>
      <c r="J90" s="13"/>
      <c r="K90" s="61">
        <v>6</v>
      </c>
      <c r="L90" s="61"/>
      <c r="M90" s="20"/>
      <c r="N90" s="20"/>
    </row>
    <row r="91" spans="1:19" ht="19.7" customHeight="1" x14ac:dyDescent="0.25">
      <c r="A91" s="148">
        <v>50307309253</v>
      </c>
      <c r="B91" s="39">
        <v>4</v>
      </c>
      <c r="C91" s="64" t="s">
        <v>25</v>
      </c>
      <c r="D91" s="223" t="s">
        <v>58</v>
      </c>
      <c r="E91" s="223"/>
      <c r="F91" s="223"/>
      <c r="G91" s="223"/>
      <c r="H91" s="38"/>
      <c r="I91" s="38"/>
      <c r="J91" s="13"/>
      <c r="K91" s="61"/>
      <c r="L91" s="61"/>
      <c r="M91" s="20"/>
      <c r="N91" s="20"/>
    </row>
    <row r="92" spans="1:19" ht="19.7" customHeight="1" x14ac:dyDescent="0.25">
      <c r="A92" s="147">
        <v>50305308299</v>
      </c>
      <c r="B92" s="39">
        <v>5</v>
      </c>
      <c r="C92" s="64" t="s">
        <v>26</v>
      </c>
      <c r="D92" s="223" t="s">
        <v>23</v>
      </c>
      <c r="E92" s="223"/>
      <c r="F92" s="223"/>
      <c r="G92" s="223"/>
      <c r="H92" s="38"/>
      <c r="I92" s="38"/>
      <c r="J92" s="13"/>
      <c r="K92" s="61"/>
      <c r="L92" s="61"/>
      <c r="M92" s="20"/>
      <c r="N92" s="20"/>
    </row>
    <row r="93" spans="1:19" ht="48" customHeight="1" x14ac:dyDescent="0.25">
      <c r="B93" s="229" t="s">
        <v>4</v>
      </c>
      <c r="C93" s="229"/>
      <c r="D93" s="229"/>
      <c r="E93" s="29" t="s">
        <v>7</v>
      </c>
      <c r="F93" s="230" t="s">
        <v>42</v>
      </c>
      <c r="G93" s="231"/>
      <c r="H93" s="38"/>
      <c r="I93" s="56"/>
      <c r="J93" s="56"/>
      <c r="K93" s="4">
        <v>9</v>
      </c>
      <c r="L93" s="4"/>
      <c r="M93" s="57"/>
      <c r="N93" s="57"/>
    </row>
    <row r="94" spans="1:19" ht="27.75" customHeight="1" x14ac:dyDescent="0.25">
      <c r="C94" s="93"/>
      <c r="D94" s="94"/>
      <c r="E94" s="87">
        <v>0</v>
      </c>
      <c r="F94" s="117">
        <v>24.37</v>
      </c>
      <c r="G94" s="107">
        <v>47.66</v>
      </c>
      <c r="H94" s="38"/>
      <c r="I94" s="56"/>
      <c r="J94" s="56"/>
      <c r="K94" s="57"/>
      <c r="L94" s="57"/>
      <c r="M94" s="57"/>
      <c r="N94" s="57"/>
    </row>
    <row r="95" spans="1:19" ht="31.5" customHeight="1" x14ac:dyDescent="0.25">
      <c r="B95" s="221">
        <f>IF($E$94&gt;9,$O$73,IF(AND($E$94&gt;0,$E$94&lt;10),$P$73,0))</f>
        <v>0</v>
      </c>
      <c r="C95" s="221"/>
      <c r="D95" s="221"/>
      <c r="E95" s="60" t="s">
        <v>88</v>
      </c>
      <c r="F95" s="219">
        <f>E94*F94</f>
        <v>0</v>
      </c>
      <c r="G95" s="220"/>
      <c r="H95" s="21"/>
      <c r="I95" s="56"/>
      <c r="J95" s="56"/>
      <c r="K95" s="57"/>
      <c r="L95" s="57"/>
      <c r="M95" s="57"/>
      <c r="N95" s="57"/>
    </row>
    <row r="96" spans="1:19" ht="19.7" customHeight="1" x14ac:dyDescent="0.25">
      <c r="B96" s="222"/>
      <c r="C96" s="222"/>
      <c r="D96" s="222"/>
      <c r="E96" s="232"/>
      <c r="F96" s="232"/>
      <c r="G96" s="232"/>
      <c r="H96" s="21"/>
      <c r="I96" s="56"/>
      <c r="J96" s="56"/>
      <c r="K96" s="57"/>
      <c r="L96" s="57"/>
      <c r="M96" s="57"/>
      <c r="N96" s="57"/>
    </row>
    <row r="97" spans="1:18" ht="19.7" customHeight="1" x14ac:dyDescent="0.25">
      <c r="B97" s="226" t="s">
        <v>31</v>
      </c>
      <c r="C97" s="227"/>
      <c r="D97" s="227"/>
      <c r="E97" s="227"/>
      <c r="F97" s="227"/>
      <c r="G97" s="228"/>
      <c r="H97" s="21"/>
      <c r="I97" s="56"/>
      <c r="J97" s="56"/>
      <c r="K97" s="57"/>
      <c r="L97" s="57"/>
      <c r="M97" s="57"/>
      <c r="N97" s="57"/>
    </row>
    <row r="98" spans="1:18" ht="31.5" customHeight="1" x14ac:dyDescent="0.25">
      <c r="B98" s="224" t="s">
        <v>32</v>
      </c>
      <c r="C98" s="225"/>
      <c r="D98" s="53" t="s">
        <v>7</v>
      </c>
      <c r="E98" s="53" t="s">
        <v>33</v>
      </c>
      <c r="F98" s="217" t="s">
        <v>34</v>
      </c>
      <c r="G98" s="218"/>
      <c r="H98" s="21"/>
      <c r="I98" s="56"/>
      <c r="J98" s="56"/>
      <c r="K98" s="57"/>
      <c r="L98" s="57"/>
      <c r="M98" s="57"/>
      <c r="N98" s="57"/>
      <c r="O98" s="158">
        <v>45.57</v>
      </c>
      <c r="P98" s="158">
        <f>IF(E99=0.5,O98/2,IF(E99=1,0,0))</f>
        <v>0</v>
      </c>
    </row>
    <row r="99" spans="1:18" ht="29.25" customHeight="1" x14ac:dyDescent="0.25">
      <c r="B99" s="178" t="s">
        <v>85</v>
      </c>
      <c r="C99" s="179"/>
      <c r="D99" s="54"/>
      <c r="E99" s="122">
        <f>IF($E$94=0,0,IF(AND($E$94&gt;0,$E$94&lt;10),0.5,IF($E$94&gt;9,1,0)))</f>
        <v>0</v>
      </c>
      <c r="F99" s="159">
        <f>D99*P99</f>
        <v>0</v>
      </c>
      <c r="G99" s="157">
        <f>D99*P98</f>
        <v>0</v>
      </c>
      <c r="H99" s="21"/>
      <c r="I99" s="56"/>
      <c r="J99" s="56"/>
      <c r="K99" s="57"/>
      <c r="L99" s="57"/>
      <c r="M99" s="57"/>
      <c r="N99" s="57"/>
      <c r="O99" s="151">
        <f>F94</f>
        <v>24.37</v>
      </c>
      <c r="P99" s="151">
        <f>IF(E99=0.5,O99/2,IF(E99=1,0,0))</f>
        <v>0</v>
      </c>
    </row>
    <row r="100" spans="1:18" ht="27.75" customHeight="1" x14ac:dyDescent="0.25">
      <c r="B100" s="181">
        <f>IF($E$94&gt;9,$S$73,IF(AND($E$94&gt;0,$E$94&lt;10),$S$73,0))</f>
        <v>0</v>
      </c>
      <c r="C100" s="181"/>
      <c r="D100" s="214" t="s">
        <v>102</v>
      </c>
      <c r="E100" s="214"/>
      <c r="F100" s="197">
        <f>SUM(F99:F99)</f>
        <v>0</v>
      </c>
      <c r="G100" s="197"/>
      <c r="H100" s="21"/>
      <c r="I100" s="56"/>
      <c r="J100" s="56"/>
      <c r="K100" s="57"/>
      <c r="L100" s="57"/>
      <c r="M100" s="57"/>
      <c r="N100" s="57"/>
    </row>
    <row r="101" spans="1:18" ht="15.75" x14ac:dyDescent="0.25">
      <c r="B101" s="36"/>
      <c r="C101" s="36"/>
      <c r="D101" s="36"/>
      <c r="E101" s="35"/>
      <c r="F101" s="35"/>
      <c r="G101" s="37"/>
      <c r="H101" s="21"/>
      <c r="I101" s="56"/>
      <c r="J101" s="56"/>
      <c r="K101" s="57"/>
      <c r="L101" s="57"/>
      <c r="M101" s="57"/>
      <c r="N101" s="57"/>
    </row>
    <row r="102" spans="1:18" ht="39" customHeight="1" x14ac:dyDescent="0.25">
      <c r="B102" s="182" t="s">
        <v>103</v>
      </c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00"/>
    </row>
    <row r="103" spans="1:18" s="6" customFormat="1" ht="60" customHeight="1" x14ac:dyDescent="0.25">
      <c r="A103" s="138"/>
      <c r="B103" s="14"/>
      <c r="C103" s="14"/>
      <c r="D103" s="14"/>
      <c r="E103" s="14"/>
      <c r="F103" s="14"/>
      <c r="G103" s="14"/>
      <c r="H103" s="14"/>
      <c r="I103" s="14"/>
      <c r="J103" s="14"/>
      <c r="K103" s="40"/>
      <c r="L103" s="40"/>
      <c r="M103" s="20"/>
      <c r="N103" s="20"/>
      <c r="O103" s="138"/>
      <c r="P103" s="138"/>
      <c r="Q103" s="138"/>
      <c r="R103" s="139"/>
    </row>
    <row r="104" spans="1:18" ht="24.95" customHeight="1" x14ac:dyDescent="0.25">
      <c r="B104" s="215" t="s">
        <v>109</v>
      </c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97"/>
    </row>
    <row r="105" spans="1:18" ht="31.5" customHeight="1" x14ac:dyDescent="0.25">
      <c r="B105" s="212" t="s">
        <v>0</v>
      </c>
      <c r="C105" s="212" t="s">
        <v>9</v>
      </c>
      <c r="D105" s="213" t="s">
        <v>1</v>
      </c>
      <c r="E105" s="180" t="s">
        <v>111</v>
      </c>
      <c r="F105" s="180" t="s">
        <v>114</v>
      </c>
      <c r="G105" s="207" t="s">
        <v>7</v>
      </c>
      <c r="H105" s="180" t="s">
        <v>46</v>
      </c>
      <c r="I105" s="204" t="s">
        <v>38</v>
      </c>
      <c r="J105" s="205"/>
      <c r="K105" s="205"/>
      <c r="L105" s="206"/>
      <c r="M105" s="216" t="s">
        <v>39</v>
      </c>
      <c r="N105" s="103"/>
    </row>
    <row r="106" spans="1:18" ht="15" customHeight="1" x14ac:dyDescent="0.25">
      <c r="A106" s="135" t="s">
        <v>110</v>
      </c>
      <c r="B106" s="212"/>
      <c r="C106" s="212"/>
      <c r="D106" s="213"/>
      <c r="E106" s="180"/>
      <c r="F106" s="180"/>
      <c r="G106" s="207"/>
      <c r="H106" s="180"/>
      <c r="I106" s="62" t="s">
        <v>7</v>
      </c>
      <c r="J106" s="109" t="s">
        <v>40</v>
      </c>
      <c r="K106" s="198" t="s">
        <v>41</v>
      </c>
      <c r="L106" s="199"/>
      <c r="M106" s="216"/>
      <c r="N106" s="103"/>
      <c r="O106" s="140" t="s">
        <v>89</v>
      </c>
    </row>
    <row r="107" spans="1:18" ht="15" customHeight="1" x14ac:dyDescent="0.25">
      <c r="A107" s="142">
        <v>50301108604</v>
      </c>
      <c r="B107" s="41">
        <v>1</v>
      </c>
      <c r="C107" s="69" t="s">
        <v>12</v>
      </c>
      <c r="D107" s="70" t="s">
        <v>27</v>
      </c>
      <c r="E107" s="119">
        <v>5.05</v>
      </c>
      <c r="F107" s="65">
        <v>9.8800000000000008</v>
      </c>
      <c r="G107" s="160"/>
      <c r="H107" s="163">
        <f>(G107*E107)-(E107*G107*20/100)</f>
        <v>0</v>
      </c>
      <c r="I107" s="66"/>
      <c r="J107" s="71">
        <f>IF(I107=0,0,IF(AND(G107&gt;0,G107&lt;10),0.5,IF(G107&gt;9,1,0)))</f>
        <v>0</v>
      </c>
      <c r="K107" s="163">
        <f>I107*P107</f>
        <v>0</v>
      </c>
      <c r="L107" s="156">
        <f>I107*R107</f>
        <v>0</v>
      </c>
      <c r="M107" s="163">
        <f>H107+K107</f>
        <v>0</v>
      </c>
      <c r="N107" s="106"/>
      <c r="O107" s="161">
        <f>E107</f>
        <v>5.05</v>
      </c>
      <c r="P107" s="135">
        <f>IF(J107=0.5,E107/2,IF(J107=1,0,0))</f>
        <v>0</v>
      </c>
      <c r="Q107" s="162">
        <f>F107</f>
        <v>9.8800000000000008</v>
      </c>
      <c r="R107" s="136">
        <f>IF(J107=0.5,F107/2,IF(J107=1,0,0))</f>
        <v>0</v>
      </c>
    </row>
    <row r="108" spans="1:18" ht="15" customHeight="1" x14ac:dyDescent="0.25">
      <c r="A108" s="142">
        <v>50302108605</v>
      </c>
      <c r="B108" s="41">
        <v>2</v>
      </c>
      <c r="C108" s="69" t="s">
        <v>14</v>
      </c>
      <c r="D108" s="70" t="s">
        <v>35</v>
      </c>
      <c r="E108" s="119">
        <v>5.05</v>
      </c>
      <c r="F108" s="65">
        <v>9.8800000000000008</v>
      </c>
      <c r="G108" s="160"/>
      <c r="H108" s="163">
        <f t="shared" ref="H108:H127" si="0">(G108*E108)-(E108*G108*20/100)</f>
        <v>0</v>
      </c>
      <c r="I108" s="66"/>
      <c r="J108" s="71">
        <f t="shared" ref="J108:J127" si="1">IF(I108=0,0,IF(AND(G108&gt;0,G108&lt;10),0.5,IF(G108&gt;9,1,0)))</f>
        <v>0</v>
      </c>
      <c r="K108" s="163">
        <f t="shared" ref="K108:K126" si="2">I108*P108</f>
        <v>0</v>
      </c>
      <c r="L108" s="156">
        <f t="shared" ref="L108:L127" si="3">I108*R108</f>
        <v>0</v>
      </c>
      <c r="M108" s="163">
        <f t="shared" ref="M108:M127" si="4">H108+K108</f>
        <v>0</v>
      </c>
      <c r="N108" s="106"/>
      <c r="O108" s="161">
        <f>E108</f>
        <v>5.05</v>
      </c>
      <c r="P108" s="135">
        <f t="shared" ref="P108:P127" si="5">IF(J108=0.5,E108/2,IF(J108=1,0,0))</f>
        <v>0</v>
      </c>
      <c r="Q108" s="162">
        <f t="shared" ref="Q108:Q127" si="6">F108</f>
        <v>9.8800000000000008</v>
      </c>
      <c r="R108" s="136">
        <f t="shared" ref="R108:R127" si="7">IF(J108=0.5,F108/2,IF(J108=1,0,0))</f>
        <v>0</v>
      </c>
    </row>
    <row r="109" spans="1:18" ht="15" customHeight="1" x14ac:dyDescent="0.25">
      <c r="A109" s="142">
        <v>50303109245</v>
      </c>
      <c r="B109" s="41">
        <v>3</v>
      </c>
      <c r="C109" s="69" t="s">
        <v>15</v>
      </c>
      <c r="D109" s="70" t="s">
        <v>36</v>
      </c>
      <c r="E109" s="119">
        <v>5.05</v>
      </c>
      <c r="F109" s="65">
        <v>9.8800000000000008</v>
      </c>
      <c r="G109" s="160"/>
      <c r="H109" s="163">
        <f t="shared" si="0"/>
        <v>0</v>
      </c>
      <c r="I109" s="66"/>
      <c r="J109" s="71">
        <f t="shared" si="1"/>
        <v>0</v>
      </c>
      <c r="K109" s="163">
        <f t="shared" si="2"/>
        <v>0</v>
      </c>
      <c r="L109" s="156">
        <f t="shared" si="3"/>
        <v>0</v>
      </c>
      <c r="M109" s="163">
        <f t="shared" si="4"/>
        <v>0</v>
      </c>
      <c r="N109" s="106"/>
      <c r="O109" s="161">
        <f t="shared" ref="O109:O127" si="8">E109</f>
        <v>5.05</v>
      </c>
      <c r="P109" s="135">
        <f t="shared" si="5"/>
        <v>0</v>
      </c>
      <c r="Q109" s="162">
        <f t="shared" si="6"/>
        <v>9.8800000000000008</v>
      </c>
      <c r="R109" s="136">
        <f t="shared" si="7"/>
        <v>0</v>
      </c>
    </row>
    <row r="110" spans="1:18" ht="15" customHeight="1" x14ac:dyDescent="0.25">
      <c r="A110" s="142">
        <v>50307108607</v>
      </c>
      <c r="B110" s="41">
        <v>4</v>
      </c>
      <c r="C110" s="69" t="s">
        <v>16</v>
      </c>
      <c r="D110" s="70" t="s">
        <v>81</v>
      </c>
      <c r="E110" s="119">
        <v>5.05</v>
      </c>
      <c r="F110" s="65">
        <v>9.8800000000000008</v>
      </c>
      <c r="G110" s="160"/>
      <c r="H110" s="163">
        <f t="shared" si="0"/>
        <v>0</v>
      </c>
      <c r="I110" s="66"/>
      <c r="J110" s="71">
        <f t="shared" si="1"/>
        <v>0</v>
      </c>
      <c r="K110" s="163">
        <f t="shared" si="2"/>
        <v>0</v>
      </c>
      <c r="L110" s="156">
        <f t="shared" si="3"/>
        <v>0</v>
      </c>
      <c r="M110" s="163">
        <f t="shared" si="4"/>
        <v>0</v>
      </c>
      <c r="N110" s="106"/>
      <c r="O110" s="161">
        <f t="shared" si="8"/>
        <v>5.05</v>
      </c>
      <c r="P110" s="135">
        <f t="shared" si="5"/>
        <v>0</v>
      </c>
      <c r="Q110" s="162">
        <f t="shared" si="6"/>
        <v>9.8800000000000008</v>
      </c>
      <c r="R110" s="136">
        <f t="shared" si="7"/>
        <v>0</v>
      </c>
    </row>
    <row r="111" spans="1:18" ht="15" customHeight="1" x14ac:dyDescent="0.25">
      <c r="A111" s="142">
        <v>50305108608</v>
      </c>
      <c r="B111" s="41">
        <v>5</v>
      </c>
      <c r="C111" s="69" t="s">
        <v>21</v>
      </c>
      <c r="D111" s="70" t="s">
        <v>20</v>
      </c>
      <c r="E111" s="119">
        <v>4.17</v>
      </c>
      <c r="F111" s="65">
        <v>8.16</v>
      </c>
      <c r="G111" s="160"/>
      <c r="H111" s="163">
        <f t="shared" si="0"/>
        <v>0</v>
      </c>
      <c r="I111" s="66"/>
      <c r="J111" s="71">
        <f t="shared" si="1"/>
        <v>0</v>
      </c>
      <c r="K111" s="163">
        <f t="shared" si="2"/>
        <v>0</v>
      </c>
      <c r="L111" s="156">
        <f t="shared" si="3"/>
        <v>0</v>
      </c>
      <c r="M111" s="163">
        <f t="shared" si="4"/>
        <v>0</v>
      </c>
      <c r="N111" s="106"/>
      <c r="O111" s="161">
        <f t="shared" si="8"/>
        <v>4.17</v>
      </c>
      <c r="P111" s="135">
        <f t="shared" si="5"/>
        <v>0</v>
      </c>
      <c r="Q111" s="162">
        <f t="shared" si="6"/>
        <v>8.16</v>
      </c>
      <c r="R111" s="136">
        <f t="shared" si="7"/>
        <v>0</v>
      </c>
    </row>
    <row r="112" spans="1:18" ht="15" customHeight="1" x14ac:dyDescent="0.25">
      <c r="A112" s="142">
        <v>50301309251</v>
      </c>
      <c r="B112" s="41">
        <v>9</v>
      </c>
      <c r="C112" s="69" t="s">
        <v>24</v>
      </c>
      <c r="D112" s="70" t="s">
        <v>3</v>
      </c>
      <c r="E112" s="119">
        <v>5.16</v>
      </c>
      <c r="F112" s="65">
        <v>10.09</v>
      </c>
      <c r="G112" s="160"/>
      <c r="H112" s="163">
        <f t="shared" si="0"/>
        <v>0</v>
      </c>
      <c r="I112" s="66"/>
      <c r="J112" s="71">
        <f t="shared" si="1"/>
        <v>0</v>
      </c>
      <c r="K112" s="163">
        <f t="shared" si="2"/>
        <v>0</v>
      </c>
      <c r="L112" s="156">
        <f t="shared" si="3"/>
        <v>0</v>
      </c>
      <c r="M112" s="163">
        <f t="shared" si="4"/>
        <v>0</v>
      </c>
      <c r="N112" s="106"/>
      <c r="O112" s="161">
        <f t="shared" si="8"/>
        <v>5.16</v>
      </c>
      <c r="P112" s="135">
        <f t="shared" si="5"/>
        <v>0</v>
      </c>
      <c r="Q112" s="162">
        <f t="shared" si="6"/>
        <v>10.09</v>
      </c>
      <c r="R112" s="136">
        <f t="shared" si="7"/>
        <v>0</v>
      </c>
    </row>
    <row r="113" spans="1:18" ht="15" customHeight="1" x14ac:dyDescent="0.25">
      <c r="A113" s="142">
        <v>50302309252</v>
      </c>
      <c r="B113" s="41">
        <v>10</v>
      </c>
      <c r="C113" s="69" t="s">
        <v>57</v>
      </c>
      <c r="D113" s="70" t="s">
        <v>37</v>
      </c>
      <c r="E113" s="119">
        <v>4.66</v>
      </c>
      <c r="F113" s="65">
        <v>9.11</v>
      </c>
      <c r="G113" s="160"/>
      <c r="H113" s="163">
        <f t="shared" si="0"/>
        <v>0</v>
      </c>
      <c r="I113" s="66"/>
      <c r="J113" s="71">
        <f t="shared" si="1"/>
        <v>0</v>
      </c>
      <c r="K113" s="163">
        <f t="shared" si="2"/>
        <v>0</v>
      </c>
      <c r="L113" s="156">
        <f t="shared" si="3"/>
        <v>0</v>
      </c>
      <c r="M113" s="163">
        <f t="shared" si="4"/>
        <v>0</v>
      </c>
      <c r="N113" s="106"/>
      <c r="O113" s="161">
        <f t="shared" si="8"/>
        <v>4.66</v>
      </c>
      <c r="P113" s="135">
        <f t="shared" si="5"/>
        <v>0</v>
      </c>
      <c r="Q113" s="162">
        <f t="shared" si="6"/>
        <v>9.11</v>
      </c>
      <c r="R113" s="136">
        <f t="shared" si="7"/>
        <v>0</v>
      </c>
    </row>
    <row r="114" spans="1:18" ht="15" customHeight="1" x14ac:dyDescent="0.25">
      <c r="A114" s="142">
        <v>50303308295</v>
      </c>
      <c r="B114" s="41">
        <v>11</v>
      </c>
      <c r="C114" s="69" t="s">
        <v>44</v>
      </c>
      <c r="D114" s="70" t="s">
        <v>8</v>
      </c>
      <c r="E114" s="119">
        <v>4.66</v>
      </c>
      <c r="F114" s="65">
        <v>9.11</v>
      </c>
      <c r="G114" s="160"/>
      <c r="H114" s="163">
        <f t="shared" si="0"/>
        <v>0</v>
      </c>
      <c r="I114" s="66"/>
      <c r="J114" s="71">
        <f t="shared" si="1"/>
        <v>0</v>
      </c>
      <c r="K114" s="163">
        <f t="shared" si="2"/>
        <v>0</v>
      </c>
      <c r="L114" s="156">
        <f t="shared" si="3"/>
        <v>0</v>
      </c>
      <c r="M114" s="163">
        <f t="shared" si="4"/>
        <v>0</v>
      </c>
      <c r="N114" s="106"/>
      <c r="O114" s="161">
        <f t="shared" si="8"/>
        <v>4.66</v>
      </c>
      <c r="P114" s="135">
        <f t="shared" si="5"/>
        <v>0</v>
      </c>
      <c r="Q114" s="162">
        <f t="shared" si="6"/>
        <v>9.11</v>
      </c>
      <c r="R114" s="136">
        <f t="shared" si="7"/>
        <v>0</v>
      </c>
    </row>
    <row r="115" spans="1:18" ht="15" customHeight="1" x14ac:dyDescent="0.25">
      <c r="A115" s="142">
        <v>50307309253</v>
      </c>
      <c r="B115" s="41">
        <v>12</v>
      </c>
      <c r="C115" s="69" t="s">
        <v>25</v>
      </c>
      <c r="D115" s="70" t="s">
        <v>82</v>
      </c>
      <c r="E115" s="119">
        <v>4.74</v>
      </c>
      <c r="F115" s="65">
        <v>9.27</v>
      </c>
      <c r="G115" s="160"/>
      <c r="H115" s="163">
        <f t="shared" si="0"/>
        <v>0</v>
      </c>
      <c r="I115" s="66"/>
      <c r="J115" s="71">
        <f t="shared" si="1"/>
        <v>0</v>
      </c>
      <c r="K115" s="163">
        <f t="shared" si="2"/>
        <v>0</v>
      </c>
      <c r="L115" s="156">
        <f t="shared" si="3"/>
        <v>0</v>
      </c>
      <c r="M115" s="163">
        <f t="shared" si="4"/>
        <v>0</v>
      </c>
      <c r="N115" s="106"/>
      <c r="O115" s="161">
        <f t="shared" si="8"/>
        <v>4.74</v>
      </c>
      <c r="P115" s="135">
        <f t="shared" si="5"/>
        <v>0</v>
      </c>
      <c r="Q115" s="162">
        <f t="shared" si="6"/>
        <v>9.27</v>
      </c>
      <c r="R115" s="136">
        <f t="shared" si="7"/>
        <v>0</v>
      </c>
    </row>
    <row r="116" spans="1:18" ht="15" customHeight="1" x14ac:dyDescent="0.25">
      <c r="A116" s="142">
        <v>50305308299</v>
      </c>
      <c r="B116" s="41">
        <v>13</v>
      </c>
      <c r="C116" s="69" t="s">
        <v>26</v>
      </c>
      <c r="D116" s="70" t="s">
        <v>23</v>
      </c>
      <c r="E116" s="119">
        <v>5.15</v>
      </c>
      <c r="F116" s="65">
        <v>10.07</v>
      </c>
      <c r="G116" s="160"/>
      <c r="H116" s="163">
        <f t="shared" si="0"/>
        <v>0</v>
      </c>
      <c r="I116" s="66"/>
      <c r="J116" s="71">
        <f t="shared" si="1"/>
        <v>0</v>
      </c>
      <c r="K116" s="163">
        <f t="shared" si="2"/>
        <v>0</v>
      </c>
      <c r="L116" s="156">
        <f t="shared" si="3"/>
        <v>0</v>
      </c>
      <c r="M116" s="163">
        <f t="shared" si="4"/>
        <v>0</v>
      </c>
      <c r="N116" s="106"/>
      <c r="O116" s="161">
        <f t="shared" si="8"/>
        <v>5.15</v>
      </c>
      <c r="P116" s="135">
        <f t="shared" si="5"/>
        <v>0</v>
      </c>
      <c r="Q116" s="162">
        <f t="shared" si="6"/>
        <v>10.07</v>
      </c>
      <c r="R116" s="136">
        <f t="shared" si="7"/>
        <v>0</v>
      </c>
    </row>
    <row r="117" spans="1:18" ht="30" x14ac:dyDescent="0.25">
      <c r="A117" s="142">
        <v>50310109239</v>
      </c>
      <c r="B117" s="41">
        <v>14</v>
      </c>
      <c r="C117" s="69" t="s">
        <v>92</v>
      </c>
      <c r="D117" s="98" t="s">
        <v>27</v>
      </c>
      <c r="E117" s="119">
        <v>4.1500000000000004</v>
      </c>
      <c r="F117" s="65">
        <v>8.1199999999999992</v>
      </c>
      <c r="G117" s="160"/>
      <c r="H117" s="163">
        <f t="shared" si="0"/>
        <v>0</v>
      </c>
      <c r="I117" s="66"/>
      <c r="J117" s="71">
        <f t="shared" si="1"/>
        <v>0</v>
      </c>
      <c r="K117" s="163">
        <f t="shared" si="2"/>
        <v>0</v>
      </c>
      <c r="L117" s="156">
        <f t="shared" si="3"/>
        <v>0</v>
      </c>
      <c r="M117" s="163">
        <f t="shared" si="4"/>
        <v>0</v>
      </c>
      <c r="N117" s="106"/>
      <c r="O117" s="161">
        <f t="shared" si="8"/>
        <v>4.1500000000000004</v>
      </c>
      <c r="P117" s="135">
        <f t="shared" si="5"/>
        <v>0</v>
      </c>
      <c r="Q117" s="162">
        <f t="shared" si="6"/>
        <v>8.1199999999999992</v>
      </c>
      <c r="R117" s="136">
        <f t="shared" si="7"/>
        <v>0</v>
      </c>
    </row>
    <row r="118" spans="1:18" ht="30" customHeight="1" x14ac:dyDescent="0.25">
      <c r="A118" s="142">
        <v>50301119351</v>
      </c>
      <c r="B118" s="41">
        <v>15</v>
      </c>
      <c r="C118" s="69" t="s">
        <v>106</v>
      </c>
      <c r="D118" s="98" t="s">
        <v>107</v>
      </c>
      <c r="E118" s="119">
        <v>3.53</v>
      </c>
      <c r="F118" s="65">
        <v>6.9</v>
      </c>
      <c r="G118" s="160"/>
      <c r="H118" s="163">
        <f t="shared" ref="H118:H119" si="9">(G118*E118)-(E118*G118*20/100)</f>
        <v>0</v>
      </c>
      <c r="I118" s="66"/>
      <c r="J118" s="71">
        <f t="shared" ref="J118:J120" si="10">IF(I118=0,0,IF(AND(G118&gt;0,G118&lt;10),0.5,IF(G118&gt;9,1,0)))</f>
        <v>0</v>
      </c>
      <c r="K118" s="163">
        <f t="shared" ref="K118:K119" si="11">I118*P118</f>
        <v>0</v>
      </c>
      <c r="L118" s="156">
        <f t="shared" si="3"/>
        <v>0</v>
      </c>
      <c r="M118" s="163">
        <f t="shared" ref="M118:M119" si="12">H118+K118</f>
        <v>0</v>
      </c>
      <c r="N118" s="106"/>
      <c r="O118" s="161">
        <f t="shared" si="8"/>
        <v>3.53</v>
      </c>
      <c r="P118" s="135">
        <f t="shared" si="5"/>
        <v>0</v>
      </c>
      <c r="Q118" s="162">
        <f t="shared" si="6"/>
        <v>6.9</v>
      </c>
      <c r="R118" s="136">
        <f t="shared" si="7"/>
        <v>0</v>
      </c>
    </row>
    <row r="119" spans="1:18" ht="30.75" customHeight="1" x14ac:dyDescent="0.25">
      <c r="A119" s="142">
        <v>50301129504</v>
      </c>
      <c r="B119" s="41">
        <v>16</v>
      </c>
      <c r="C119" s="69" t="s">
        <v>108</v>
      </c>
      <c r="D119" s="98" t="s">
        <v>27</v>
      </c>
      <c r="E119" s="119">
        <v>3.02</v>
      </c>
      <c r="F119" s="65">
        <v>5.91</v>
      </c>
      <c r="G119" s="160"/>
      <c r="H119" s="163">
        <f t="shared" si="9"/>
        <v>0</v>
      </c>
      <c r="I119" s="66"/>
      <c r="J119" s="71">
        <f t="shared" si="10"/>
        <v>0</v>
      </c>
      <c r="K119" s="163">
        <f t="shared" si="11"/>
        <v>0</v>
      </c>
      <c r="L119" s="156">
        <f t="shared" si="3"/>
        <v>0</v>
      </c>
      <c r="M119" s="163">
        <f t="shared" si="12"/>
        <v>0</v>
      </c>
      <c r="N119" s="106"/>
      <c r="O119" s="161">
        <f t="shared" si="8"/>
        <v>3.02</v>
      </c>
      <c r="P119" s="135">
        <f t="shared" si="5"/>
        <v>0</v>
      </c>
      <c r="Q119" s="162">
        <f t="shared" si="6"/>
        <v>5.91</v>
      </c>
      <c r="R119" s="136">
        <f t="shared" si="7"/>
        <v>0</v>
      </c>
    </row>
    <row r="120" spans="1:18" ht="15" hidden="1" customHeight="1" x14ac:dyDescent="0.25">
      <c r="A120" s="142">
        <v>53000025504</v>
      </c>
      <c r="B120" s="165"/>
      <c r="C120" s="166"/>
      <c r="D120" s="167"/>
      <c r="E120" s="168"/>
      <c r="F120" s="169"/>
      <c r="G120" s="171"/>
      <c r="H120" s="172">
        <f t="shared" si="0"/>
        <v>0</v>
      </c>
      <c r="I120" s="173"/>
      <c r="J120" s="174">
        <f t="shared" si="10"/>
        <v>0</v>
      </c>
      <c r="K120" s="172">
        <f t="shared" si="2"/>
        <v>0</v>
      </c>
      <c r="L120" s="175">
        <f t="shared" si="3"/>
        <v>0</v>
      </c>
      <c r="M120" s="172" t="s">
        <v>117</v>
      </c>
      <c r="N120" s="106"/>
      <c r="O120" s="161">
        <f t="shared" si="8"/>
        <v>0</v>
      </c>
      <c r="P120" s="135">
        <f t="shared" si="5"/>
        <v>0</v>
      </c>
      <c r="Q120" s="162">
        <f t="shared" si="6"/>
        <v>0</v>
      </c>
      <c r="R120" s="136">
        <f t="shared" si="7"/>
        <v>0</v>
      </c>
    </row>
    <row r="121" spans="1:18" ht="15" customHeight="1" x14ac:dyDescent="0.25">
      <c r="A121" s="142">
        <v>53000045506</v>
      </c>
      <c r="B121" s="41">
        <v>17</v>
      </c>
      <c r="C121" s="69" t="s">
        <v>75</v>
      </c>
      <c r="D121" s="70" t="s">
        <v>74</v>
      </c>
      <c r="E121" s="119">
        <v>4.55</v>
      </c>
      <c r="F121" s="65">
        <v>8.9</v>
      </c>
      <c r="G121" s="160"/>
      <c r="H121" s="163">
        <f t="shared" si="0"/>
        <v>0</v>
      </c>
      <c r="I121" s="66"/>
      <c r="J121" s="71">
        <f t="shared" si="1"/>
        <v>0</v>
      </c>
      <c r="K121" s="163">
        <f t="shared" si="2"/>
        <v>0</v>
      </c>
      <c r="L121" s="156">
        <f t="shared" si="3"/>
        <v>0</v>
      </c>
      <c r="M121" s="163">
        <f t="shared" si="4"/>
        <v>0</v>
      </c>
      <c r="N121" s="106"/>
      <c r="O121" s="161">
        <f t="shared" si="8"/>
        <v>4.55</v>
      </c>
      <c r="P121" s="135">
        <f t="shared" si="5"/>
        <v>0</v>
      </c>
      <c r="Q121" s="162">
        <f t="shared" si="6"/>
        <v>8.9</v>
      </c>
      <c r="R121" s="136">
        <f t="shared" si="7"/>
        <v>0</v>
      </c>
    </row>
    <row r="122" spans="1:18" ht="15" customHeight="1" x14ac:dyDescent="0.25">
      <c r="A122" s="142">
        <v>53000015503</v>
      </c>
      <c r="B122" s="41">
        <v>18</v>
      </c>
      <c r="C122" s="69" t="s">
        <v>76</v>
      </c>
      <c r="D122" s="70" t="s">
        <v>74</v>
      </c>
      <c r="E122" s="119">
        <v>4.55</v>
      </c>
      <c r="F122" s="65">
        <v>8.9</v>
      </c>
      <c r="G122" s="160"/>
      <c r="H122" s="163">
        <f t="shared" si="0"/>
        <v>0</v>
      </c>
      <c r="I122" s="66"/>
      <c r="J122" s="71">
        <f t="shared" si="1"/>
        <v>0</v>
      </c>
      <c r="K122" s="163">
        <f t="shared" si="2"/>
        <v>0</v>
      </c>
      <c r="L122" s="156">
        <f t="shared" si="3"/>
        <v>0</v>
      </c>
      <c r="M122" s="163">
        <f t="shared" si="4"/>
        <v>0</v>
      </c>
      <c r="N122" s="106"/>
      <c r="O122" s="161">
        <f t="shared" si="8"/>
        <v>4.55</v>
      </c>
      <c r="P122" s="135">
        <f t="shared" si="5"/>
        <v>0</v>
      </c>
      <c r="Q122" s="162">
        <f t="shared" si="6"/>
        <v>8.9</v>
      </c>
      <c r="R122" s="136">
        <f t="shared" si="7"/>
        <v>0</v>
      </c>
    </row>
    <row r="123" spans="1:18" ht="15" hidden="1" customHeight="1" x14ac:dyDescent="0.25">
      <c r="A123" s="142"/>
      <c r="B123" s="165"/>
      <c r="C123" s="166"/>
      <c r="D123" s="167"/>
      <c r="E123" s="168"/>
      <c r="F123" s="169"/>
      <c r="G123" s="171"/>
      <c r="H123" s="172">
        <f t="shared" si="0"/>
        <v>0</v>
      </c>
      <c r="I123" s="173"/>
      <c r="J123" s="174">
        <f t="shared" si="1"/>
        <v>0</v>
      </c>
      <c r="K123" s="172">
        <f t="shared" si="2"/>
        <v>0</v>
      </c>
      <c r="L123" s="175">
        <f t="shared" si="3"/>
        <v>0</v>
      </c>
      <c r="M123" s="172" t="s">
        <v>117</v>
      </c>
      <c r="N123" s="106"/>
      <c r="O123" s="161">
        <f t="shared" si="8"/>
        <v>0</v>
      </c>
      <c r="P123" s="135">
        <f t="shared" si="5"/>
        <v>0</v>
      </c>
      <c r="Q123" s="162">
        <f t="shared" si="6"/>
        <v>0</v>
      </c>
      <c r="R123" s="136">
        <f t="shared" si="7"/>
        <v>0</v>
      </c>
    </row>
    <row r="124" spans="1:18" ht="15" customHeight="1" x14ac:dyDescent="0.25">
      <c r="A124" s="142">
        <v>50000095270</v>
      </c>
      <c r="B124" s="170">
        <v>19</v>
      </c>
      <c r="C124" s="69" t="s">
        <v>2</v>
      </c>
      <c r="D124" s="70" t="s">
        <v>78</v>
      </c>
      <c r="E124" s="119">
        <v>5.01</v>
      </c>
      <c r="F124" s="65">
        <v>9.8000000000000007</v>
      </c>
      <c r="G124" s="160"/>
      <c r="H124" s="163">
        <f t="shared" si="0"/>
        <v>0</v>
      </c>
      <c r="I124" s="66"/>
      <c r="J124" s="71">
        <f>IF(I124=0,0,IF(AND(G124&gt;0,G124&lt;10),0.5,IF(G124&gt;9,1,0)))</f>
        <v>0</v>
      </c>
      <c r="K124" s="163">
        <f t="shared" si="2"/>
        <v>0</v>
      </c>
      <c r="L124" s="156">
        <f t="shared" si="3"/>
        <v>0</v>
      </c>
      <c r="M124" s="163">
        <f t="shared" si="4"/>
        <v>0</v>
      </c>
      <c r="N124" s="106"/>
      <c r="O124" s="161">
        <f t="shared" si="8"/>
        <v>5.01</v>
      </c>
      <c r="P124" s="135">
        <f t="shared" si="5"/>
        <v>0</v>
      </c>
      <c r="Q124" s="162">
        <f t="shared" si="6"/>
        <v>9.8000000000000007</v>
      </c>
      <c r="R124" s="136">
        <f t="shared" si="7"/>
        <v>0</v>
      </c>
    </row>
    <row r="125" spans="1:18" ht="15" customHeight="1" x14ac:dyDescent="0.25">
      <c r="A125" s="142">
        <v>50300409025</v>
      </c>
      <c r="B125" s="41">
        <v>20</v>
      </c>
      <c r="C125" s="69" t="s">
        <v>56</v>
      </c>
      <c r="D125" s="70" t="s">
        <v>77</v>
      </c>
      <c r="E125" s="119">
        <v>6.14</v>
      </c>
      <c r="F125" s="65">
        <v>12.01</v>
      </c>
      <c r="G125" s="160"/>
      <c r="H125" s="163">
        <f t="shared" si="0"/>
        <v>0</v>
      </c>
      <c r="I125" s="66"/>
      <c r="J125" s="71">
        <f t="shared" si="1"/>
        <v>0</v>
      </c>
      <c r="K125" s="163">
        <f t="shared" si="2"/>
        <v>0</v>
      </c>
      <c r="L125" s="156">
        <f t="shared" si="3"/>
        <v>0</v>
      </c>
      <c r="M125" s="163">
        <f t="shared" si="4"/>
        <v>0</v>
      </c>
      <c r="N125" s="106"/>
      <c r="O125" s="161">
        <f t="shared" si="8"/>
        <v>6.14</v>
      </c>
      <c r="P125" s="135">
        <f t="shared" si="5"/>
        <v>0</v>
      </c>
      <c r="Q125" s="162">
        <f t="shared" si="6"/>
        <v>12.01</v>
      </c>
      <c r="R125" s="136">
        <f t="shared" si="7"/>
        <v>0</v>
      </c>
    </row>
    <row r="126" spans="1:18" ht="15" customHeight="1" x14ac:dyDescent="0.25">
      <c r="A126" s="142">
        <v>29900025856</v>
      </c>
      <c r="B126" s="41">
        <v>21</v>
      </c>
      <c r="C126" s="69" t="s">
        <v>5</v>
      </c>
      <c r="D126" s="70" t="s">
        <v>6</v>
      </c>
      <c r="E126" s="119">
        <v>7.16</v>
      </c>
      <c r="F126" s="65">
        <v>14</v>
      </c>
      <c r="G126" s="160"/>
      <c r="H126" s="163">
        <f t="shared" si="0"/>
        <v>0</v>
      </c>
      <c r="I126" s="66"/>
      <c r="J126" s="71">
        <f t="shared" si="1"/>
        <v>0</v>
      </c>
      <c r="K126" s="163">
        <f t="shared" si="2"/>
        <v>0</v>
      </c>
      <c r="L126" s="156">
        <f t="shared" si="3"/>
        <v>0</v>
      </c>
      <c r="M126" s="163">
        <f t="shared" si="4"/>
        <v>0</v>
      </c>
      <c r="N126" s="106"/>
      <c r="O126" s="161">
        <f t="shared" si="8"/>
        <v>7.16</v>
      </c>
      <c r="P126" s="135">
        <f t="shared" si="5"/>
        <v>0</v>
      </c>
      <c r="Q126" s="162">
        <f t="shared" si="6"/>
        <v>14</v>
      </c>
      <c r="R126" s="136">
        <f t="shared" si="7"/>
        <v>0</v>
      </c>
    </row>
    <row r="127" spans="1:18" ht="30" customHeight="1" thickBot="1" x14ac:dyDescent="0.3">
      <c r="A127" s="142">
        <v>50000104471</v>
      </c>
      <c r="B127" s="41">
        <v>22</v>
      </c>
      <c r="C127" s="89" t="s">
        <v>87</v>
      </c>
      <c r="D127" s="112" t="s">
        <v>79</v>
      </c>
      <c r="E127" s="119">
        <v>4.04</v>
      </c>
      <c r="F127" s="143">
        <v>7.9</v>
      </c>
      <c r="G127" s="160"/>
      <c r="H127" s="163">
        <f t="shared" si="0"/>
        <v>0</v>
      </c>
      <c r="I127" s="66"/>
      <c r="J127" s="113">
        <f t="shared" si="1"/>
        <v>0</v>
      </c>
      <c r="K127" s="164">
        <f>I127*P127</f>
        <v>0</v>
      </c>
      <c r="L127" s="156">
        <f t="shared" si="3"/>
        <v>0</v>
      </c>
      <c r="M127" s="164">
        <f t="shared" si="4"/>
        <v>0</v>
      </c>
      <c r="N127" s="106"/>
      <c r="O127" s="161">
        <f t="shared" si="8"/>
        <v>4.04</v>
      </c>
      <c r="P127" s="135">
        <f t="shared" si="5"/>
        <v>0</v>
      </c>
      <c r="Q127" s="162">
        <f t="shared" si="6"/>
        <v>7.9</v>
      </c>
      <c r="R127" s="136">
        <f t="shared" si="7"/>
        <v>0</v>
      </c>
    </row>
    <row r="128" spans="1:18" ht="15.75" x14ac:dyDescent="0.25">
      <c r="B128" s="42"/>
      <c r="C128" s="43"/>
      <c r="D128" s="43"/>
      <c r="E128" s="47"/>
      <c r="F128" s="47"/>
      <c r="G128" s="68"/>
      <c r="H128" s="43"/>
      <c r="I128" s="44"/>
      <c r="J128" s="208" t="s">
        <v>88</v>
      </c>
      <c r="K128" s="209"/>
      <c r="L128" s="200">
        <f>SUM(M107:M127)</f>
        <v>0</v>
      </c>
      <c r="M128" s="201"/>
      <c r="N128" s="104"/>
    </row>
    <row r="129" spans="2:16" ht="16.5" thickBot="1" x14ac:dyDescent="0.3">
      <c r="B129" s="18"/>
      <c r="C129" s="177" t="s">
        <v>90</v>
      </c>
      <c r="D129" s="177"/>
      <c r="E129" s="18"/>
      <c r="F129" s="18"/>
      <c r="G129" s="18"/>
      <c r="H129" s="18"/>
      <c r="I129" s="18"/>
      <c r="J129" s="210"/>
      <c r="K129" s="211"/>
      <c r="L129" s="202"/>
      <c r="M129" s="203"/>
      <c r="N129" s="104"/>
    </row>
    <row r="130" spans="2:16" ht="13.5" customHeight="1" thickBot="1" x14ac:dyDescent="0.3">
      <c r="B130" s="14"/>
      <c r="C130" s="176" t="s">
        <v>104</v>
      </c>
      <c r="D130" s="176"/>
      <c r="E130" s="14"/>
      <c r="F130" s="14"/>
      <c r="G130" s="14"/>
      <c r="H130" s="14"/>
      <c r="I130" s="14"/>
      <c r="J130" s="14"/>
      <c r="K130" s="20"/>
      <c r="L130" s="20"/>
      <c r="M130" s="20"/>
      <c r="N130" s="20"/>
    </row>
    <row r="131" spans="2:16" ht="14.25" customHeight="1" x14ac:dyDescent="0.25">
      <c r="B131" s="13"/>
      <c r="E131" s="45"/>
      <c r="G131" s="191" t="s">
        <v>105</v>
      </c>
      <c r="H131" s="192"/>
      <c r="I131" s="193"/>
      <c r="J131" s="187">
        <f>F72+F82+F95+F100+L128</f>
        <v>0</v>
      </c>
      <c r="K131" s="188"/>
      <c r="L131" s="183">
        <f>J131*1.95583</f>
        <v>0</v>
      </c>
      <c r="M131" s="184"/>
      <c r="N131" s="105"/>
      <c r="P131" s="136">
        <f>J131/1.95583</f>
        <v>0</v>
      </c>
    </row>
    <row r="132" spans="2:16" ht="18.75" customHeight="1" thickBot="1" x14ac:dyDescent="0.3">
      <c r="B132" s="13"/>
      <c r="C132" s="33"/>
      <c r="D132" s="33"/>
      <c r="E132" s="45"/>
      <c r="G132" s="194"/>
      <c r="H132" s="195"/>
      <c r="I132" s="196"/>
      <c r="J132" s="189"/>
      <c r="K132" s="190"/>
      <c r="L132" s="185"/>
      <c r="M132" s="186"/>
      <c r="N132" s="105"/>
      <c r="P132" s="141"/>
    </row>
    <row r="133" spans="2:16" ht="11.25" customHeight="1" x14ac:dyDescent="0.25">
      <c r="B133" s="46"/>
      <c r="C133" s="46"/>
      <c r="D133" s="46"/>
      <c r="E133" s="47"/>
      <c r="F133" s="47"/>
      <c r="G133" s="48"/>
      <c r="H133" s="46"/>
      <c r="I133" s="46"/>
      <c r="J133" s="13"/>
      <c r="K133" s="20"/>
      <c r="L133" s="20"/>
      <c r="M133" s="20"/>
      <c r="N133" s="20"/>
    </row>
    <row r="134" spans="2:16" ht="15.75" hidden="1" x14ac:dyDescent="0.25">
      <c r="B134" s="13"/>
      <c r="E134" s="49"/>
      <c r="F134" s="49"/>
      <c r="G134" s="13"/>
      <c r="H134" s="50"/>
      <c r="I134" s="13"/>
      <c r="J134" s="13"/>
      <c r="K134" s="20"/>
      <c r="L134" s="20"/>
      <c r="M134" s="20"/>
      <c r="N134" s="20"/>
    </row>
    <row r="135" spans="2:16" ht="15.75" hidden="1" x14ac:dyDescent="0.25">
      <c r="B135" s="1"/>
      <c r="E135" s="10"/>
      <c r="F135" s="10"/>
      <c r="G135" s="1"/>
      <c r="H135" s="9"/>
      <c r="I135" s="1"/>
      <c r="J135" s="1"/>
    </row>
    <row r="136" spans="2:16" ht="15.75" hidden="1" x14ac:dyDescent="0.25">
      <c r="B136" s="1"/>
      <c r="C136" s="1"/>
      <c r="D136" s="1"/>
      <c r="E136" s="1"/>
      <c r="F136" s="1"/>
      <c r="G136" s="11"/>
      <c r="H136" s="9"/>
      <c r="I136" s="1"/>
      <c r="J136" s="1"/>
    </row>
    <row r="137" spans="2:16" ht="15.75" hidden="1" x14ac:dyDescent="0.25">
      <c r="B137" s="1"/>
      <c r="C137" s="1"/>
      <c r="D137" s="1"/>
      <c r="E137" s="1"/>
      <c r="F137" s="1"/>
      <c r="G137" s="11"/>
      <c r="H137" s="9"/>
      <c r="I137" s="1"/>
      <c r="J137" s="1"/>
    </row>
    <row r="138" spans="2:16" ht="15.75" hidden="1" x14ac:dyDescent="0.25">
      <c r="B138" s="1"/>
      <c r="C138" s="1"/>
      <c r="D138" s="1"/>
      <c r="E138" s="1"/>
      <c r="F138" s="1"/>
      <c r="G138" s="11"/>
      <c r="H138" s="9"/>
      <c r="I138" s="1"/>
      <c r="J138" s="1"/>
    </row>
    <row r="139" spans="2:16" ht="15.75" hidden="1" x14ac:dyDescent="0.25">
      <c r="B139" s="1"/>
      <c r="C139" s="1"/>
      <c r="D139" s="1"/>
      <c r="E139" s="1"/>
      <c r="F139" s="1"/>
      <c r="G139" s="11"/>
      <c r="H139" s="9"/>
      <c r="I139" s="1"/>
      <c r="J139" s="1"/>
    </row>
    <row r="140" spans="2:16" ht="15.75" hidden="1" x14ac:dyDescent="0.25">
      <c r="B140" s="1"/>
      <c r="C140" s="1"/>
      <c r="D140" s="1"/>
      <c r="E140" s="1"/>
      <c r="F140" s="1"/>
      <c r="G140" s="11"/>
      <c r="H140" s="9"/>
      <c r="I140" s="1"/>
      <c r="J140" s="1"/>
    </row>
    <row r="141" spans="2:16" ht="15.75" hidden="1" x14ac:dyDescent="0.25">
      <c r="B141" s="1"/>
      <c r="C141" s="1"/>
      <c r="D141" s="1"/>
      <c r="E141" s="1"/>
      <c r="F141" s="1"/>
      <c r="G141" s="11"/>
      <c r="H141" s="9"/>
      <c r="I141" s="1"/>
      <c r="J141" s="1"/>
    </row>
    <row r="142" spans="2:16" ht="15.75" hidden="1" x14ac:dyDescent="0.25">
      <c r="B142" s="1"/>
      <c r="C142" s="1"/>
      <c r="D142" s="1"/>
      <c r="E142" s="1"/>
      <c r="F142" s="1"/>
      <c r="G142" s="11"/>
      <c r="H142" s="9"/>
      <c r="I142" s="1"/>
      <c r="J142" s="1"/>
    </row>
    <row r="143" spans="2:16" ht="15.75" hidden="1" x14ac:dyDescent="0.25">
      <c r="B143" s="1"/>
      <c r="C143" s="1"/>
      <c r="D143" s="1"/>
      <c r="E143" s="1"/>
      <c r="F143" s="1"/>
      <c r="G143" s="11"/>
      <c r="H143" s="9"/>
      <c r="I143" s="1"/>
      <c r="J143" s="1"/>
    </row>
    <row r="144" spans="2:16" ht="15.75" hidden="1" x14ac:dyDescent="0.25">
      <c r="B144" s="1"/>
      <c r="C144" s="1"/>
      <c r="D144" s="1"/>
      <c r="E144" s="1"/>
      <c r="F144" s="1"/>
      <c r="G144" s="11"/>
      <c r="H144" s="9"/>
      <c r="I144" s="1"/>
      <c r="J144" s="1"/>
    </row>
    <row r="145" spans="2:10" ht="15.75" hidden="1" x14ac:dyDescent="0.25">
      <c r="B145" s="1"/>
      <c r="C145" s="1"/>
      <c r="D145" s="1"/>
      <c r="E145" s="1"/>
      <c r="F145" s="1"/>
      <c r="G145" s="11"/>
      <c r="H145" s="9"/>
      <c r="I145" s="1"/>
      <c r="J145" s="1"/>
    </row>
    <row r="146" spans="2:10" ht="15.75" hidden="1" x14ac:dyDescent="0.25">
      <c r="B146" s="1"/>
      <c r="C146" s="1"/>
      <c r="D146" s="1"/>
      <c r="E146" s="1"/>
      <c r="F146" s="1"/>
      <c r="G146" s="11"/>
      <c r="H146" s="9"/>
      <c r="I146" s="1"/>
      <c r="J146" s="1"/>
    </row>
    <row r="147" spans="2:10" ht="15.75" hidden="1" x14ac:dyDescent="0.25">
      <c r="B147" s="1"/>
      <c r="C147" s="1"/>
      <c r="D147" s="1"/>
      <c r="E147" s="1"/>
      <c r="F147" s="1"/>
      <c r="G147" s="11"/>
      <c r="H147" s="9"/>
      <c r="I147" s="1"/>
      <c r="J147" s="1"/>
    </row>
    <row r="148" spans="2:10" ht="15.75" hidden="1" x14ac:dyDescent="0.25">
      <c r="B148" s="1"/>
      <c r="C148" s="1"/>
      <c r="D148" s="1"/>
      <c r="E148" s="1"/>
      <c r="F148" s="1"/>
      <c r="G148" s="11"/>
      <c r="H148" s="9"/>
      <c r="I148" s="1"/>
      <c r="J148" s="1"/>
    </row>
    <row r="149" spans="2:10" ht="15.75" hidden="1" x14ac:dyDescent="0.25">
      <c r="B149" s="1"/>
      <c r="C149" s="1"/>
      <c r="D149" s="1"/>
      <c r="E149" s="1"/>
      <c r="F149" s="1"/>
      <c r="G149" s="11"/>
      <c r="H149" s="9"/>
      <c r="I149" s="1"/>
      <c r="J149" s="1"/>
    </row>
    <row r="150" spans="2:10" ht="15.75" hidden="1" x14ac:dyDescent="0.25">
      <c r="B150" s="1"/>
      <c r="C150" s="1"/>
      <c r="D150" s="1"/>
      <c r="E150" s="1"/>
      <c r="F150" s="1"/>
      <c r="G150" s="11"/>
      <c r="H150" s="9"/>
      <c r="I150" s="1"/>
      <c r="J150" s="1"/>
    </row>
    <row r="151" spans="2:10" ht="15.75" hidden="1" x14ac:dyDescent="0.25">
      <c r="B151" s="1"/>
      <c r="C151" s="1"/>
      <c r="D151" s="1"/>
      <c r="E151" s="1"/>
      <c r="F151" s="1"/>
      <c r="G151" s="11"/>
      <c r="H151" s="9"/>
      <c r="I151" s="1"/>
      <c r="J151" s="1"/>
    </row>
    <row r="152" spans="2:10" ht="16.5" hidden="1" customHeight="1" x14ac:dyDescent="0.25">
      <c r="B152" s="1"/>
      <c r="C152" s="1"/>
      <c r="D152" s="1"/>
      <c r="E152" s="1"/>
      <c r="F152" s="1"/>
      <c r="G152" s="11"/>
      <c r="H152" s="9"/>
      <c r="I152" s="1"/>
      <c r="J152" s="1"/>
    </row>
  </sheetData>
  <sheetProtection algorithmName="SHA-512" hashValue="bCmXzhguSsDHyfz6RmVgJJkdlbwFKdr20TwEVPm5c/AHxUJb4shllEWRHMKlEPltNpKMe+E+g338sjNPmVVwmA==" saltValue="1//j7S/dNmqANPI1RcJxLg==" spinCount="100000" sheet="1" objects="1" scenarios="1" selectLockedCells="1"/>
  <mergeCells count="108">
    <mergeCell ref="F76:G76"/>
    <mergeCell ref="F80:G80"/>
    <mergeCell ref="B14:G14"/>
    <mergeCell ref="B15:G15"/>
    <mergeCell ref="B16:G16"/>
    <mergeCell ref="B17:G17"/>
    <mergeCell ref="B13:G13"/>
    <mergeCell ref="B7:J7"/>
    <mergeCell ref="B79:G79"/>
    <mergeCell ref="H82:M83"/>
    <mergeCell ref="U65:V65"/>
    <mergeCell ref="P73:R73"/>
    <mergeCell ref="B63:G63"/>
    <mergeCell ref="B74:G74"/>
    <mergeCell ref="D82:E82"/>
    <mergeCell ref="B77:D78"/>
    <mergeCell ref="D68:G68"/>
    <mergeCell ref="D69:G69"/>
    <mergeCell ref="C70:D70"/>
    <mergeCell ref="B73:E73"/>
    <mergeCell ref="B72:C72"/>
    <mergeCell ref="D75:G75"/>
    <mergeCell ref="B81:C81"/>
    <mergeCell ref="D66:G66"/>
    <mergeCell ref="B80:C80"/>
    <mergeCell ref="D67:G67"/>
    <mergeCell ref="D89:G89"/>
    <mergeCell ref="B85:M85"/>
    <mergeCell ref="D57:G57"/>
    <mergeCell ref="D59:G59"/>
    <mergeCell ref="D60:G60"/>
    <mergeCell ref="C48:J48"/>
    <mergeCell ref="J40:K40"/>
    <mergeCell ref="J41:K41"/>
    <mergeCell ref="B31:G31"/>
    <mergeCell ref="B32:K32"/>
    <mergeCell ref="B39:J39"/>
    <mergeCell ref="B43:J43"/>
    <mergeCell ref="D45:J45"/>
    <mergeCell ref="B62:M62"/>
    <mergeCell ref="B82:C82"/>
    <mergeCell ref="B75:C75"/>
    <mergeCell ref="B83:C83"/>
    <mergeCell ref="F82:G82"/>
    <mergeCell ref="D88:G88"/>
    <mergeCell ref="B86:G86"/>
    <mergeCell ref="B84:J84"/>
    <mergeCell ref="D87:G87"/>
    <mergeCell ref="F70:G70"/>
    <mergeCell ref="F72:G72"/>
    <mergeCell ref="B1:M1"/>
    <mergeCell ref="B2:M2"/>
    <mergeCell ref="B3:M3"/>
    <mergeCell ref="D65:G65"/>
    <mergeCell ref="D64:G64"/>
    <mergeCell ref="B4:M6"/>
    <mergeCell ref="D49:J49"/>
    <mergeCell ref="D56:G56"/>
    <mergeCell ref="B8:G9"/>
    <mergeCell ref="H8:M27"/>
    <mergeCell ref="B22:G24"/>
    <mergeCell ref="B27:G27"/>
    <mergeCell ref="E25:G26"/>
    <mergeCell ref="B11:G11"/>
    <mergeCell ref="B12:G12"/>
    <mergeCell ref="H31:K31"/>
    <mergeCell ref="D46:J46"/>
    <mergeCell ref="D47:J47"/>
    <mergeCell ref="B21:G21"/>
    <mergeCell ref="B10:C10"/>
    <mergeCell ref="D10:G10"/>
    <mergeCell ref="B18:G18"/>
    <mergeCell ref="B19:G19"/>
    <mergeCell ref="B20:G20"/>
    <mergeCell ref="F98:G98"/>
    <mergeCell ref="F95:G95"/>
    <mergeCell ref="B95:D96"/>
    <mergeCell ref="D90:G90"/>
    <mergeCell ref="B98:C98"/>
    <mergeCell ref="B97:G97"/>
    <mergeCell ref="D92:G92"/>
    <mergeCell ref="D91:G91"/>
    <mergeCell ref="B93:D93"/>
    <mergeCell ref="F93:G93"/>
    <mergeCell ref="E96:G96"/>
    <mergeCell ref="C130:D130"/>
    <mergeCell ref="C129:D129"/>
    <mergeCell ref="B99:C99"/>
    <mergeCell ref="H105:H106"/>
    <mergeCell ref="B100:C100"/>
    <mergeCell ref="B102:M102"/>
    <mergeCell ref="F105:F106"/>
    <mergeCell ref="L131:M132"/>
    <mergeCell ref="J131:K132"/>
    <mergeCell ref="G131:I132"/>
    <mergeCell ref="F100:G100"/>
    <mergeCell ref="K106:L106"/>
    <mergeCell ref="L128:M129"/>
    <mergeCell ref="I105:L105"/>
    <mergeCell ref="G105:G106"/>
    <mergeCell ref="J128:K129"/>
    <mergeCell ref="B105:B106"/>
    <mergeCell ref="C105:C106"/>
    <mergeCell ref="D105:D106"/>
    <mergeCell ref="D100:E100"/>
    <mergeCell ref="B104:M104"/>
    <mergeCell ref="E105:E106"/>
    <mergeCell ref="M105:M106"/>
  </mergeCells>
  <dataValidations count="1">
    <dataValidation type="whole" allowBlank="1" showInputMessage="1" showErrorMessage="1" error="Може да заявите 1 бр. допълнителен екземпяр за учителя." sqref="D81 D99 I107:I127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0.19685039370078741" bottom="3.937007874015748E-2" header="0.11811023622047245" footer="0.31496062992125984"/>
  <pageSetup paperSize="9" scale="88" fitToHeight="0" orientation="landscape" r:id="rId2"/>
  <headerFooter>
    <oddFooter xml:space="preserve">&amp;C&amp;P&amp;R Заявка за познавателни книжки и помагала  за 3 – 4-годишни деца, живеещи в чужбина </oddFooter>
  </headerFooter>
  <rowBreaks count="4" manualBreakCount="4">
    <brk id="27" max="16383" man="1"/>
    <brk id="61" max="16383" man="1"/>
    <brk id="84" max="16383" man="1"/>
    <brk id="101" max="16383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3-4 год.</vt:lpstr>
      <vt:lpstr>'3-4 год.'!Print_Area</vt:lpstr>
      <vt:lpstr>'3-4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2026-05-22T12:12:42Z</cp:lastPrinted>
  <dcterms:created xsi:type="dcterms:W3CDTF">2010-02-08T11:37:33Z</dcterms:created>
  <dcterms:modified xsi:type="dcterms:W3CDTF">2026-05-22T12:41:40Z</dcterms:modified>
</cp:coreProperties>
</file>