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i\Documents\prosveta\заявки\"/>
    </mc:Choice>
  </mc:AlternateContent>
  <xr:revisionPtr revIDLastSave="0" documentId="13_ncr:1_{3DDB78EF-900B-4172-9D62-6828A6A2F2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-7 год." sheetId="3" r:id="rId1"/>
  </sheets>
  <definedNames>
    <definedName name="_xlnm.Print_Area" localSheetId="0">'6-7 год.'!$A$1:$M$140</definedName>
    <definedName name="_xlnm.Print_Titles" localSheetId="0">'6-7 год.'!$106:$108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0" i="3" l="1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09" i="3"/>
  <c r="E72" i="3"/>
  <c r="N101" i="3"/>
  <c r="N77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J110" i="3"/>
  <c r="P110" i="3" s="1"/>
  <c r="J111" i="3"/>
  <c r="P111" i="3" s="1"/>
  <c r="J112" i="3"/>
  <c r="P112" i="3" s="1"/>
  <c r="J113" i="3"/>
  <c r="P113" i="3" s="1"/>
  <c r="J114" i="3"/>
  <c r="P114" i="3" s="1"/>
  <c r="J115" i="3"/>
  <c r="P115" i="3" s="1"/>
  <c r="J116" i="3"/>
  <c r="P116" i="3" s="1"/>
  <c r="J117" i="3"/>
  <c r="P117" i="3" s="1"/>
  <c r="J118" i="3"/>
  <c r="P118" i="3" s="1"/>
  <c r="J119" i="3"/>
  <c r="P119" i="3" s="1"/>
  <c r="J120" i="3"/>
  <c r="P120" i="3" s="1"/>
  <c r="J121" i="3"/>
  <c r="P121" i="3" s="1"/>
  <c r="J122" i="3"/>
  <c r="P122" i="3" s="1"/>
  <c r="J123" i="3"/>
  <c r="P123" i="3" s="1"/>
  <c r="J124" i="3"/>
  <c r="P124" i="3" s="1"/>
  <c r="J125" i="3"/>
  <c r="P125" i="3" s="1"/>
  <c r="J126" i="3"/>
  <c r="P126" i="3" s="1"/>
  <c r="J127" i="3"/>
  <c r="P127" i="3" s="1"/>
  <c r="J128" i="3"/>
  <c r="P128" i="3" s="1"/>
  <c r="J129" i="3"/>
  <c r="P129" i="3" s="1"/>
  <c r="J130" i="3"/>
  <c r="P130" i="3" s="1"/>
  <c r="J131" i="3"/>
  <c r="P131" i="3" s="1"/>
  <c r="R125" i="3" l="1"/>
  <c r="L125" i="3" s="1"/>
  <c r="R124" i="3"/>
  <c r="L124" i="3" s="1"/>
  <c r="R123" i="3"/>
  <c r="L123" i="3" s="1"/>
  <c r="R126" i="3"/>
  <c r="L126" i="3" s="1"/>
  <c r="R122" i="3"/>
  <c r="L122" i="3" s="1"/>
  <c r="R115" i="3"/>
  <c r="L115" i="3" s="1"/>
  <c r="R119" i="3"/>
  <c r="L119" i="3" s="1"/>
  <c r="R117" i="3"/>
  <c r="L117" i="3" s="1"/>
  <c r="R114" i="3"/>
  <c r="L114" i="3" s="1"/>
  <c r="R121" i="3"/>
  <c r="L121" i="3" s="1"/>
  <c r="R120" i="3"/>
  <c r="L120" i="3" s="1"/>
  <c r="R118" i="3"/>
  <c r="L118" i="3" s="1"/>
  <c r="R116" i="3"/>
  <c r="L116" i="3" s="1"/>
  <c r="R113" i="3"/>
  <c r="L113" i="3" s="1"/>
  <c r="R112" i="3"/>
  <c r="L112" i="3" s="1"/>
  <c r="R131" i="3"/>
  <c r="L131" i="3" s="1"/>
  <c r="R111" i="3"/>
  <c r="L111" i="3" s="1"/>
  <c r="R130" i="3"/>
  <c r="L130" i="3" s="1"/>
  <c r="R110" i="3"/>
  <c r="L110" i="3" s="1"/>
  <c r="R129" i="3"/>
  <c r="L129" i="3" s="1"/>
  <c r="R128" i="3"/>
  <c r="L128" i="3" s="1"/>
  <c r="R127" i="3"/>
  <c r="L127" i="3" s="1"/>
  <c r="K111" i="3"/>
  <c r="M111" i="3" s="1"/>
  <c r="K113" i="3"/>
  <c r="M113" i="3" s="1"/>
  <c r="K115" i="3"/>
  <c r="M115" i="3" s="1"/>
  <c r="K116" i="3"/>
  <c r="M116" i="3" s="1"/>
  <c r="K117" i="3"/>
  <c r="M117" i="3" s="1"/>
  <c r="K119" i="3"/>
  <c r="M119" i="3" s="1"/>
  <c r="K120" i="3"/>
  <c r="M120" i="3" s="1"/>
  <c r="K121" i="3"/>
  <c r="M121" i="3" s="1"/>
  <c r="K123" i="3"/>
  <c r="M123" i="3" s="1"/>
  <c r="K124" i="3"/>
  <c r="M124" i="3" s="1"/>
  <c r="K125" i="3"/>
  <c r="M125" i="3" s="1"/>
  <c r="K126" i="3"/>
  <c r="M126" i="3" s="1"/>
  <c r="K128" i="3"/>
  <c r="M128" i="3" s="1"/>
  <c r="K129" i="3"/>
  <c r="M129" i="3" s="1"/>
  <c r="K131" i="3"/>
  <c r="M131" i="3" s="1"/>
  <c r="K110" i="3"/>
  <c r="M110" i="3" s="1"/>
  <c r="K112" i="3"/>
  <c r="M112" i="3" s="1"/>
  <c r="K114" i="3"/>
  <c r="M114" i="3" s="1"/>
  <c r="K118" i="3"/>
  <c r="M118" i="3" s="1"/>
  <c r="K122" i="3"/>
  <c r="M122" i="3" s="1"/>
  <c r="K127" i="3"/>
  <c r="M127" i="3" s="1"/>
  <c r="K130" i="3"/>
  <c r="M130" i="3" s="1"/>
  <c r="D77" i="3" l="1"/>
  <c r="O109" i="3" l="1"/>
  <c r="H109" i="3" l="1"/>
  <c r="B102" i="3"/>
  <c r="B94" i="3"/>
  <c r="B82" i="3"/>
  <c r="J109" i="3"/>
  <c r="B76" i="3"/>
  <c r="E101" i="3"/>
  <c r="E81" i="3"/>
  <c r="B83" i="3"/>
  <c r="F95" i="3"/>
  <c r="O100" i="3" l="1"/>
  <c r="G101" i="3" s="1"/>
  <c r="O101" i="3"/>
  <c r="F101" i="3" s="1"/>
  <c r="F102" i="3" s="1"/>
  <c r="P109" i="3"/>
  <c r="K109" i="3" s="1"/>
  <c r="M109" i="3" s="1"/>
  <c r="K132" i="3" s="1"/>
  <c r="R109" i="3"/>
  <c r="L109" i="3" s="1"/>
  <c r="O76" i="3"/>
  <c r="G81" i="3" s="1"/>
  <c r="O77" i="3"/>
  <c r="F81" i="3" l="1"/>
  <c r="E82" i="3" s="1"/>
  <c r="J134" i="3" s="1"/>
  <c r="L134" i="3" s="1"/>
</calcChain>
</file>

<file path=xl/sharedStrings.xml><?xml version="1.0" encoding="utf-8"?>
<sst xmlns="http://schemas.openxmlformats.org/spreadsheetml/2006/main" count="171" uniqueCount="116">
  <si>
    <t>№</t>
  </si>
  <si>
    <t>Автори</t>
  </si>
  <si>
    <t xml:space="preserve">Б. Дънбар </t>
  </si>
  <si>
    <t>Книга за игри и занимания с малкото дете</t>
  </si>
  <si>
    <t>Р. Маклър</t>
  </si>
  <si>
    <t>И. Колева и др.</t>
  </si>
  <si>
    <t>Заявено количество</t>
  </si>
  <si>
    <t>Ед. цена с ДДС</t>
  </si>
  <si>
    <t>Да възпитаваме правилно малкото дете</t>
  </si>
  <si>
    <t>С. Уолкоф и др.</t>
  </si>
  <si>
    <t>Брой</t>
  </si>
  <si>
    <t>В. Гюрова и др.</t>
  </si>
  <si>
    <t>Наименование на помагалото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</si>
  <si>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</si>
  <si>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</si>
  <si>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</si>
  <si>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</si>
  <si>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</si>
  <si>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</si>
  <si>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</si>
  <si>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Чуден свят. Игри по всички образователни направления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</si>
  <si>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</si>
  <si>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</si>
  <si>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</si>
  <si>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</si>
  <si>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Б. Ангелов, Л. Витанов, А. Георгиев</t>
  </si>
  <si>
    <t>Чуден свят. Конструиране и технологии</t>
  </si>
  <si>
    <t>Чуден свят. Албум по конструиране и технологии</t>
  </si>
  <si>
    <t>Наименование на познавателната книжка</t>
  </si>
  <si>
    <t>Г. Иванов</t>
  </si>
  <si>
    <t>Ръка за ръка. Вълшебства от думи</t>
  </si>
  <si>
    <t>Ръка за ръка. Искам да смятам</t>
  </si>
  <si>
    <t>Ръка за ръка. Хайде да рисуваме!</t>
  </si>
  <si>
    <t>Ръка за ръка. На работа, ръчички!</t>
  </si>
  <si>
    <t>Б. Ангелов и др.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</si>
  <si>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</si>
  <si>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</si>
  <si>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</si>
  <si>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</si>
  <si>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</si>
  <si>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</si>
  <si>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С. Витанова и др.</t>
  </si>
  <si>
    <t>Л. Зафирова и др.</t>
  </si>
  <si>
    <t>Л. Ангелов и др.</t>
  </si>
  <si>
    <t>Р. Генков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</si>
  <si>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</si>
  <si>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</si>
  <si>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</si>
  <si>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</si>
  <si>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Издателство „Tessloff“/
„Просвета“</t>
  </si>
  <si>
    <t>Ценa с ТО</t>
  </si>
  <si>
    <t>Комплект „Чуден свят“ за 6 - 7 години</t>
  </si>
  <si>
    <t xml:space="preserve">Общ брой групи 6 - 7 години: </t>
  </si>
  <si>
    <t xml:space="preserve">Общ брой деца 6 - 7 години: </t>
  </si>
  <si>
    <t>Комплект „Ръка за ръка“ за 6 - 7 години</t>
  </si>
  <si>
    <t>Весели картинни загадки – футбол</t>
  </si>
  <si>
    <t>Весели картинни загадки – елфи и феи</t>
  </si>
  <si>
    <t>В цената на комплект познавателни книжки е включена търговската отстъпка.</t>
  </si>
  <si>
    <t>Ръка за ръка. Здравейте, приятели!</t>
  </si>
  <si>
    <t>Броя и смятам. Уча числата до 20. 
Книжка 7 за 6 – 7 години</t>
  </si>
  <si>
    <r>
      <rPr>
        <sz val="10"/>
        <rFont val="Times New Roman"/>
        <family val="1"/>
        <charset val="204"/>
      </rPr>
      <t xml:space="preserve"> Изготвил заявката</t>
    </r>
    <r>
      <rPr>
        <b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(име, фамилия)</t>
    </r>
  </si>
  <si>
    <t>Сума с ТО</t>
  </si>
  <si>
    <t xml:space="preserve">Ю. Гарчева </t>
  </si>
  <si>
    <t>Ю. Гарчева</t>
  </si>
  <si>
    <t>При поръчка на всяко от следните заглавия издателството предоставя 20% търговска отстъпка</t>
  </si>
  <si>
    <r>
      <t>Стационарен телефон на лице за контакт:</t>
    </r>
    <r>
      <rPr>
        <sz val="12"/>
        <rFont val="Times New Roman"/>
        <family val="1"/>
        <charset val="204"/>
      </rPr>
      <t xml:space="preserve"> ................................................................................</t>
    </r>
  </si>
  <si>
    <t>ЗАЯВКА</t>
  </si>
  <si>
    <t>Галина Георгиева</t>
  </si>
  <si>
    <t>Ежко и буквите. Успешна подготовка по български език за 1. клас</t>
  </si>
  <si>
    <t>Ежко и числата. Успешна подготовка по математика за 1. клас</t>
  </si>
  <si>
    <t>..............................................................................................................................................................</t>
  </si>
  <si>
    <r>
      <t xml:space="preserve">Пощенски код: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</t>
    </r>
  </si>
  <si>
    <r>
      <t xml:space="preserve">Адрес: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</t>
    </r>
  </si>
  <si>
    <r>
      <t xml:space="preserve">Директор: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</t>
    </r>
  </si>
  <si>
    <r>
      <t xml:space="preserve">МОЛ: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</si>
  <si>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</t>
    </r>
  </si>
  <si>
    <t>Сценарии за тържества в детската градина</t>
  </si>
  <si>
    <t>Р. Дюлгерова и др.</t>
  </si>
  <si>
    <t xml:space="preserve">Чуден свят. Игри по всички образователни направления 6 - 7 години </t>
  </si>
  <si>
    <t xml:space="preserve">Ако желаете да закупите за учителя с 50% търговска отстъпка, моля да отбележите необходимите Ви артикули:
</t>
  </si>
  <si>
    <r>
      <t xml:space="preserve">Към комплекта получавате и 
1 бр. </t>
    </r>
    <r>
      <rPr>
        <b/>
        <sz val="10"/>
        <rFont val="Times New Roman"/>
        <family val="1"/>
        <charset val="204"/>
      </rPr>
      <t>музикален диск за учителя.</t>
    </r>
  </si>
  <si>
    <r>
      <t xml:space="preserve">Наименование на заявителя: </t>
    </r>
    <r>
      <rPr>
        <sz val="12"/>
        <rFont val="Times New Roman"/>
        <family val="1"/>
        <charset val="204"/>
      </rPr>
      <t>......................................................................................................</t>
    </r>
  </si>
  <si>
    <r>
      <t xml:space="preserve">Държава: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</t>
    </r>
  </si>
  <si>
    <r>
      <t xml:space="preserve">Населено място: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</t>
    </r>
  </si>
  <si>
    <t>…………………………………………….</t>
  </si>
  <si>
    <t xml:space="preserve"> (Попълва се само ако сте данъчно задължено лице)</t>
  </si>
  <si>
    <t xml:space="preserve">            1. Желая да получа заявените учебници и учебните помагала на място от складовата база на "Просвета".              
</t>
  </si>
  <si>
    <t>(да/не)</t>
  </si>
  <si>
    <t xml:space="preserve">            2. Желая да ползвам транспортна услуга и да получа  заявените учебници и учебни помагала на следния адрес:            
</t>
  </si>
  <si>
    <t>(посочете желания вариант)</t>
  </si>
  <si>
    <t>(посочете желаната валута)</t>
  </si>
  <si>
    <t>………………………………………………………………………………………………………</t>
  </si>
  <si>
    <r>
      <t xml:space="preserve">Имейл на лице за контакт: </t>
    </r>
    <r>
      <rPr>
        <sz val="12"/>
        <rFont val="Times New Roman"/>
        <family val="1"/>
      </rPr>
      <t>...........................................................................................................</t>
    </r>
  </si>
  <si>
    <r>
      <t xml:space="preserve">Мобилен телефон на лице за контакт: </t>
    </r>
    <r>
      <rPr>
        <sz val="12"/>
        <rFont val="Times New Roman"/>
        <family val="1"/>
      </rPr>
      <t>......................................................................................</t>
    </r>
  </si>
  <si>
    <t>За учителя получавате екземпляр от книжките.
(Mоля, отбележете при необходимост.)</t>
  </si>
  <si>
    <t>СУМА С ДДС:</t>
  </si>
  <si>
    <t>ОБЩО СУМА С ДДС:</t>
  </si>
  <si>
    <t>СУМA С ДДС:</t>
  </si>
  <si>
    <t>…….......................................</t>
  </si>
  <si>
    <t xml:space="preserve">Държава:      </t>
  </si>
  <si>
    <t>……..............................................................................................................................</t>
  </si>
  <si>
    <t>Пощенски код:</t>
  </si>
  <si>
    <t>Адрес:</t>
  </si>
  <si>
    <t>Име и телефон за връзка:</t>
  </si>
  <si>
    <t xml:space="preserve">                1. В брой/с банков превод </t>
  </si>
  <si>
    <t>………………………...........................................</t>
  </si>
  <si>
    <t>2. BGN/EUR/USD</t>
  </si>
  <si>
    <t>Заявки за помагала за IV възрастова група (6 – 7 години)</t>
  </si>
  <si>
    <t>Пъстър свят. Да учим по-лесно български език и литература. 6 – 7 години</t>
  </si>
  <si>
    <t>Математическа суперсила. Суперчисла и невероятни фигури</t>
  </si>
  <si>
    <t>Издателство WSKids/ „Просвета”</t>
  </si>
  <si>
    <t>за закупуване на познавателни книжки и помагала за IV възрастова група (6 – 7 г.)
за деца, живеещи в чужбина, за учебната 2025/2026 година, съгласно ПМС № 90/29.05.2018 г., 
по програма „Роден език и култура зад граница“ и ПМС № 79/13.04.2016 г.
на издателствата „Просвета - София“ АД  и „Просвета Азбуки“ ООД</t>
  </si>
  <si>
    <t>В училището на Бухалчето. 6 години. Да подготвим детето за писане</t>
  </si>
  <si>
    <t>КОД</t>
  </si>
  <si>
    <r>
      <t xml:space="preserve">0,00 </t>
    </r>
    <r>
      <rPr>
        <sz val="11"/>
        <rFont val="Calibri"/>
        <family val="2"/>
        <charset val="204"/>
      </rPr>
      <t>€</t>
    </r>
  </si>
  <si>
    <t xml:space="preserve">      VAT номер или друг идентифициращ номер, издаден от местните данъчни органи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</si>
</sst>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);\-#,##0"/>
    <numFmt numFmtId="165" formatCode="#,##0.00\ &quot;лв.&quot;"/>
    <numFmt numFmtId="166" formatCode="0.000"/>
    <numFmt numFmtId="167" formatCode="#,##0.00_);\-#,##0.00"/>
    <numFmt numFmtId="168" formatCode="#,##0.00\ [$€-1]"/>
  </numFmts>
  <fonts count="45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rgb="FF333333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4B084"/>
        <bgColor rgb="FF000000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26">
    <xf numFmtId="0" fontId="0" fillId="0" borderId="0" xfId="0"/>
    <xf numFmtId="0" fontId="1" fillId="0" borderId="0" xfId="0" applyFont="1"/>
    <xf numFmtId="0" fontId="2" fillId="25" borderId="1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2" fillId="0" borderId="0" xfId="0" applyFont="1"/>
    <xf numFmtId="0" fontId="2" fillId="25" borderId="11" xfId="0" applyFont="1" applyFill="1" applyBorder="1" applyAlignment="1">
      <alignment horizontal="left" vertical="center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" fontId="27" fillId="24" borderId="12" xfId="0" applyNumberFormat="1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165" fontId="28" fillId="0" borderId="14" xfId="0" applyNumberFormat="1" applyFont="1" applyBorder="1"/>
    <xf numFmtId="0" fontId="2" fillId="0" borderId="23" xfId="0" applyFont="1" applyBorder="1" applyAlignment="1">
      <alignment horizontal="center" vertical="center" wrapText="1"/>
    </xf>
    <xf numFmtId="0" fontId="34" fillId="27" borderId="15" xfId="0" applyFont="1" applyFill="1" applyBorder="1" applyAlignment="1">
      <alignment horizontal="center" vertical="center" wrapText="1"/>
    </xf>
    <xf numFmtId="1" fontId="3" fillId="0" borderId="23" xfId="0" applyNumberFormat="1" applyFont="1" applyBorder="1" applyAlignment="1" applyProtection="1">
      <alignment horizontal="center" vertical="center" wrapText="1"/>
      <protection locked="0"/>
    </xf>
    <xf numFmtId="0" fontId="29" fillId="27" borderId="12" xfId="0" applyFont="1" applyFill="1" applyBorder="1" applyAlignment="1">
      <alignment horizontal="center" vertical="center" wrapText="1"/>
    </xf>
    <xf numFmtId="164" fontId="32" fillId="0" borderId="12" xfId="0" applyNumberFormat="1" applyFont="1" applyBorder="1" applyAlignment="1">
      <alignment vertical="center" wrapText="1"/>
    </xf>
    <xf numFmtId="164" fontId="35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5" fontId="32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left" vertical="center" wrapText="1"/>
    </xf>
    <xf numFmtId="1" fontId="32" fillId="0" borderId="12" xfId="0" applyNumberFormat="1" applyFont="1" applyBorder="1" applyAlignment="1" applyProtection="1">
      <alignment horizontal="center" vertical="center"/>
      <protection locked="0"/>
    </xf>
    <xf numFmtId="9" fontId="32" fillId="24" borderId="12" xfId="0" applyNumberFormat="1" applyFont="1" applyFill="1" applyBorder="1" applyAlignment="1">
      <alignment horizontal="center" vertical="center"/>
    </xf>
    <xf numFmtId="164" fontId="32" fillId="0" borderId="12" xfId="0" applyNumberFormat="1" applyFont="1" applyBorder="1" applyAlignment="1">
      <alignment horizontal="left" vertical="center" wrapText="1"/>
    </xf>
    <xf numFmtId="164" fontId="32" fillId="0" borderId="12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29" fillId="0" borderId="0" xfId="38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29" fillId="0" borderId="0" xfId="0" applyFont="1" applyAlignment="1">
      <alignment vertical="top" wrapText="1"/>
    </xf>
    <xf numFmtId="0" fontId="40" fillId="0" borderId="12" xfId="0" applyFont="1" applyBorder="1" applyAlignment="1">
      <alignment vertical="center"/>
    </xf>
    <xf numFmtId="164" fontId="40" fillId="24" borderId="12" xfId="0" applyNumberFormat="1" applyFont="1" applyFill="1" applyBorder="1" applyAlignment="1">
      <alignment vertical="center" wrapText="1"/>
    </xf>
    <xf numFmtId="0" fontId="40" fillId="0" borderId="12" xfId="0" applyFont="1" applyBorder="1" applyAlignment="1">
      <alignment vertical="center" wrapText="1"/>
    </xf>
    <xf numFmtId="164" fontId="40" fillId="0" borderId="12" xfId="0" applyNumberFormat="1" applyFont="1" applyBorder="1" applyAlignment="1">
      <alignment vertical="center" wrapText="1"/>
    </xf>
    <xf numFmtId="165" fontId="40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left" vertical="center"/>
    </xf>
    <xf numFmtId="0" fontId="30" fillId="0" borderId="0" xfId="38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 vertical="justify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165" fontId="41" fillId="0" borderId="0" xfId="0" applyNumberFormat="1" applyFont="1"/>
    <xf numFmtId="0" fontId="25" fillId="0" borderId="0" xfId="0" applyFont="1" applyAlignment="1">
      <alignment horizontal="center" vertical="center" wrapText="1"/>
    </xf>
    <xf numFmtId="1" fontId="1" fillId="0" borderId="23" xfId="0" applyNumberFormat="1" applyFont="1" applyBorder="1" applyAlignment="1" applyProtection="1">
      <alignment horizontal="center" vertical="center" wrapText="1"/>
      <protection locked="0"/>
    </xf>
    <xf numFmtId="0" fontId="3" fillId="30" borderId="0" xfId="0" applyFont="1" applyFill="1"/>
    <xf numFmtId="0" fontId="38" fillId="0" borderId="0" xfId="0" applyFont="1" applyAlignment="1">
      <alignment vertical="center"/>
    </xf>
    <xf numFmtId="164" fontId="29" fillId="0" borderId="0" xfId="0" applyNumberFormat="1" applyFont="1" applyAlignment="1">
      <alignment vertical="center" wrapText="1"/>
    </xf>
    <xf numFmtId="0" fontId="29" fillId="25" borderId="1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0" borderId="22" xfId="0" applyFont="1" applyBorder="1"/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top" wrapText="1"/>
    </xf>
    <xf numFmtId="0" fontId="37" fillId="0" borderId="0" xfId="0" applyFont="1"/>
    <xf numFmtId="164" fontId="2" fillId="0" borderId="0" xfId="0" applyNumberFormat="1" applyFont="1" applyAlignment="1">
      <alignment vertical="center" wrapText="1"/>
    </xf>
    <xf numFmtId="164" fontId="22" fillId="0" borderId="0" xfId="0" applyNumberFormat="1" applyFont="1" applyAlignment="1">
      <alignment vertical="center" wrapText="1"/>
    </xf>
    <xf numFmtId="164" fontId="35" fillId="0" borderId="0" xfId="0" applyNumberFormat="1" applyFont="1" applyAlignment="1">
      <alignment vertical="center" wrapText="1"/>
    </xf>
    <xf numFmtId="164" fontId="29" fillId="0" borderId="12" xfId="0" applyNumberFormat="1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3" fillId="31" borderId="0" xfId="0" applyFont="1" applyFill="1"/>
    <xf numFmtId="167" fontId="35" fillId="0" borderId="0" xfId="0" applyNumberFormat="1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26" fillId="0" borderId="0" xfId="34" applyFont="1" applyAlignment="1" applyProtection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29" fillId="0" borderId="0" xfId="0" applyFont="1" applyAlignment="1" applyProtection="1">
      <alignment horizontal="center" vertical="top" wrapText="1"/>
      <protection locked="0"/>
    </xf>
    <xf numFmtId="0" fontId="3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top" wrapText="1"/>
    </xf>
    <xf numFmtId="0" fontId="39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29" fillId="0" borderId="30" xfId="0" applyFont="1" applyBorder="1" applyAlignment="1">
      <alignment horizontal="center" vertical="center" wrapText="1"/>
    </xf>
    <xf numFmtId="9" fontId="28" fillId="0" borderId="43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3" fillId="0" borderId="42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/>
    </xf>
    <xf numFmtId="168" fontId="3" fillId="0" borderId="12" xfId="0" applyNumberFormat="1" applyFont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/>
    </xf>
    <xf numFmtId="165" fontId="3" fillId="26" borderId="36" xfId="0" applyNumberFormat="1" applyFont="1" applyFill="1" applyBorder="1" applyAlignment="1">
      <alignment horizontal="center" vertical="center" wrapText="1"/>
    </xf>
    <xf numFmtId="164" fontId="36" fillId="0" borderId="0" xfId="0" applyNumberFormat="1" applyFont="1" applyAlignment="1">
      <alignment wrapText="1"/>
    </xf>
    <xf numFmtId="164" fontId="29" fillId="25" borderId="12" xfId="0" applyNumberFormat="1" applyFont="1" applyFill="1" applyBorder="1" applyAlignment="1">
      <alignment vertical="center" wrapText="1"/>
    </xf>
    <xf numFmtId="166" fontId="1" fillId="0" borderId="0" xfId="0" applyNumberFormat="1" applyFont="1"/>
    <xf numFmtId="0" fontId="1" fillId="0" borderId="0" xfId="0" applyFont="1" applyAlignment="1">
      <alignment horizontal="right"/>
    </xf>
    <xf numFmtId="168" fontId="3" fillId="0" borderId="0" xfId="0" applyNumberFormat="1" applyFont="1"/>
    <xf numFmtId="165" fontId="40" fillId="0" borderId="36" xfId="0" applyNumberFormat="1" applyFont="1" applyBorder="1" applyAlignment="1">
      <alignment horizontal="center" vertical="center"/>
    </xf>
    <xf numFmtId="165" fontId="32" fillId="0" borderId="36" xfId="0" applyNumberFormat="1" applyFont="1" applyBorder="1" applyAlignment="1">
      <alignment horizontal="center" vertical="center"/>
    </xf>
    <xf numFmtId="0" fontId="25" fillId="29" borderId="0" xfId="0" applyFont="1" applyFill="1" applyAlignment="1">
      <alignment vertical="center" wrapText="1"/>
    </xf>
    <xf numFmtId="165" fontId="41" fillId="32" borderId="0" xfId="0" applyNumberFormat="1" applyFont="1" applyFill="1"/>
    <xf numFmtId="165" fontId="28" fillId="32" borderId="14" xfId="0" applyNumberFormat="1" applyFont="1" applyFill="1" applyBorder="1"/>
    <xf numFmtId="0" fontId="44" fillId="33" borderId="50" xfId="0" applyFont="1" applyFill="1" applyBorder="1"/>
    <xf numFmtId="0" fontId="44" fillId="34" borderId="50" xfId="0" applyFont="1" applyFill="1" applyBorder="1"/>
    <xf numFmtId="1" fontId="27" fillId="0" borderId="12" xfId="0" applyNumberFormat="1" applyFont="1" applyBorder="1" applyAlignment="1">
      <alignment horizontal="center" vertical="center"/>
    </xf>
    <xf numFmtId="9" fontId="32" fillId="0" borderId="12" xfId="0" applyNumberFormat="1" applyFont="1" applyBorder="1" applyAlignment="1">
      <alignment horizontal="center" vertical="center"/>
    </xf>
    <xf numFmtId="0" fontId="25" fillId="29" borderId="0" xfId="0" applyFont="1" applyFill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/>
    </xf>
    <xf numFmtId="0" fontId="2" fillId="25" borderId="35" xfId="0" applyFont="1" applyFill="1" applyBorder="1" applyAlignment="1">
      <alignment horizontal="center" vertical="center"/>
    </xf>
    <xf numFmtId="0" fontId="2" fillId="25" borderId="11" xfId="0" applyFont="1" applyFill="1" applyBorder="1" applyAlignment="1">
      <alignment horizontal="center" vertical="center"/>
    </xf>
    <xf numFmtId="0" fontId="33" fillId="24" borderId="37" xfId="0" applyFont="1" applyFill="1" applyBorder="1" applyAlignment="1">
      <alignment horizontal="center" vertical="center" wrapText="1"/>
    </xf>
    <xf numFmtId="0" fontId="33" fillId="24" borderId="16" xfId="0" applyFont="1" applyFill="1" applyBorder="1" applyAlignment="1">
      <alignment horizontal="center" vertical="center" wrapText="1"/>
    </xf>
    <xf numFmtId="0" fontId="33" fillId="24" borderId="40" xfId="0" applyFont="1" applyFill="1" applyBorder="1" applyAlignment="1">
      <alignment horizontal="center" vertical="center" wrapText="1"/>
    </xf>
    <xf numFmtId="0" fontId="33" fillId="24" borderId="15" xfId="0" applyFont="1" applyFill="1" applyBorder="1" applyAlignment="1">
      <alignment horizontal="center" vertical="center" wrapText="1"/>
    </xf>
    <xf numFmtId="0" fontId="29" fillId="24" borderId="36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6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27" borderId="10" xfId="0" applyFont="1" applyFill="1" applyBorder="1" applyAlignment="1">
      <alignment horizontal="center" vertical="center" wrapText="1"/>
    </xf>
    <xf numFmtId="0" fontId="29" fillId="27" borderId="11" xfId="0" applyFont="1" applyFill="1" applyBorder="1" applyAlignment="1">
      <alignment horizontal="center" vertical="center" wrapText="1"/>
    </xf>
    <xf numFmtId="0" fontId="29" fillId="27" borderId="36" xfId="0" applyFont="1" applyFill="1" applyBorder="1" applyAlignment="1">
      <alignment horizontal="center" vertical="center" wrapText="1"/>
    </xf>
    <xf numFmtId="0" fontId="29" fillId="27" borderId="13" xfId="0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36" fillId="0" borderId="19" xfId="0" applyNumberFormat="1" applyFont="1" applyBorder="1" applyAlignment="1">
      <alignment horizontal="center" wrapText="1"/>
    </xf>
    <xf numFmtId="164" fontId="36" fillId="0" borderId="0" xfId="0" applyNumberFormat="1" applyFont="1" applyAlignment="1">
      <alignment horizontal="center" wrapText="1"/>
    </xf>
    <xf numFmtId="1" fontId="27" fillId="0" borderId="12" xfId="0" applyNumberFormat="1" applyFont="1" applyBorder="1" applyAlignment="1" applyProtection="1">
      <alignment horizontal="center" vertical="center" wrapText="1"/>
      <protection locked="0"/>
    </xf>
    <xf numFmtId="164" fontId="29" fillId="25" borderId="12" xfId="0" applyNumberFormat="1" applyFont="1" applyFill="1" applyBorder="1" applyAlignment="1">
      <alignment horizontal="center" vertical="center" wrapText="1"/>
    </xf>
    <xf numFmtId="165" fontId="2" fillId="25" borderId="12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 wrapText="1"/>
    </xf>
    <xf numFmtId="0" fontId="2" fillId="28" borderId="1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165" fontId="29" fillId="25" borderId="12" xfId="0" applyNumberFormat="1" applyFont="1" applyFill="1" applyBorder="1" applyAlignment="1">
      <alignment horizontal="center" vertical="center" wrapText="1"/>
    </xf>
    <xf numFmtId="0" fontId="2" fillId="25" borderId="40" xfId="0" applyFont="1" applyFill="1" applyBorder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2" fillId="25" borderId="21" xfId="38" applyFont="1" applyFill="1" applyBorder="1" applyAlignment="1">
      <alignment horizontal="center" vertical="center"/>
    </xf>
    <xf numFmtId="0" fontId="2" fillId="25" borderId="0" xfId="38" applyFont="1" applyFill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5" fillId="0" borderId="19" xfId="0" applyNumberFormat="1" applyFont="1" applyBorder="1" applyAlignment="1">
      <alignment horizontal="center" vertical="top" wrapText="1"/>
    </xf>
    <xf numFmtId="164" fontId="35" fillId="0" borderId="16" xfId="0" applyNumberFormat="1" applyFont="1" applyBorder="1" applyAlignment="1">
      <alignment horizontal="center" vertical="top" wrapText="1"/>
    </xf>
    <xf numFmtId="164" fontId="35" fillId="0" borderId="0" xfId="0" applyNumberFormat="1" applyFont="1" applyAlignment="1">
      <alignment horizontal="center" vertical="top" wrapText="1"/>
    </xf>
    <xf numFmtId="164" fontId="35" fillId="0" borderId="20" xfId="0" applyNumberFormat="1" applyFont="1" applyBorder="1" applyAlignment="1">
      <alignment horizontal="center" vertical="top" wrapText="1"/>
    </xf>
    <xf numFmtId="164" fontId="29" fillId="0" borderId="12" xfId="0" applyNumberFormat="1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1" fontId="27" fillId="0" borderId="12" xfId="0" applyNumberFormat="1" applyFont="1" applyBorder="1" applyAlignment="1">
      <alignment horizontal="center" vertical="center" wrapText="1"/>
    </xf>
    <xf numFmtId="0" fontId="26" fillId="0" borderId="0" xfId="34" applyFont="1" applyAlignment="1" applyProtection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 applyProtection="1">
      <alignment horizontal="center" wrapText="1"/>
      <protection locked="0"/>
    </xf>
    <xf numFmtId="0" fontId="2" fillId="25" borderId="21" xfId="0" applyFont="1" applyFill="1" applyBorder="1" applyAlignment="1">
      <alignment horizontal="center" vertical="center" wrapText="1"/>
    </xf>
    <xf numFmtId="0" fontId="2" fillId="25" borderId="0" xfId="0" applyFont="1" applyFill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64" fontId="2" fillId="25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2" fillId="25" borderId="12" xfId="0" applyNumberFormat="1" applyFont="1" applyFill="1" applyBorder="1" applyAlignment="1">
      <alignment horizontal="center" vertical="center" wrapText="1"/>
    </xf>
    <xf numFmtId="164" fontId="4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38" applyFont="1" applyAlignment="1" applyProtection="1">
      <alignment horizontal="center"/>
      <protection locked="0"/>
    </xf>
    <xf numFmtId="0" fontId="3" fillId="0" borderId="0" xfId="0" applyFont="1" applyProtection="1"/>
    <xf numFmtId="164" fontId="29" fillId="25" borderId="33" xfId="0" applyNumberFormat="1" applyFont="1" applyFill="1" applyBorder="1" applyAlignment="1" applyProtection="1">
      <alignment horizontal="center" vertical="center" wrapText="1"/>
    </xf>
    <xf numFmtId="164" fontId="29" fillId="25" borderId="34" xfId="0" applyNumberFormat="1" applyFont="1" applyFill="1" applyBorder="1" applyAlignment="1" applyProtection="1">
      <alignment horizontal="center" vertical="center" wrapText="1"/>
    </xf>
    <xf numFmtId="164" fontId="29" fillId="25" borderId="32" xfId="0" applyNumberFormat="1" applyFont="1" applyFill="1" applyBorder="1" applyAlignment="1" applyProtection="1">
      <alignment horizontal="center" vertical="center" wrapText="1"/>
    </xf>
    <xf numFmtId="165" fontId="29" fillId="25" borderId="33" xfId="0" applyNumberFormat="1" applyFont="1" applyFill="1" applyBorder="1" applyAlignment="1" applyProtection="1">
      <alignment horizontal="center" vertical="center"/>
    </xf>
    <xf numFmtId="165" fontId="29" fillId="25" borderId="34" xfId="0" applyNumberFormat="1" applyFont="1" applyFill="1" applyBorder="1" applyAlignment="1" applyProtection="1">
      <alignment horizontal="center" vertical="center"/>
    </xf>
    <xf numFmtId="165" fontId="29" fillId="25" borderId="32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</xf>
    <xf numFmtId="0" fontId="3" fillId="0" borderId="0" xfId="38" applyFont="1" applyProtection="1"/>
    <xf numFmtId="164" fontId="2" fillId="25" borderId="17" xfId="0" applyNumberFormat="1" applyFont="1" applyFill="1" applyBorder="1" applyAlignment="1" applyProtection="1">
      <alignment horizontal="center" vertical="center" wrapText="1"/>
    </xf>
    <xf numFmtId="164" fontId="2" fillId="25" borderId="18" xfId="0" applyNumberFormat="1" applyFont="1" applyFill="1" applyBorder="1" applyAlignment="1" applyProtection="1">
      <alignment horizontal="center" vertical="center" wrapText="1"/>
    </xf>
    <xf numFmtId="164" fontId="2" fillId="25" borderId="31" xfId="0" applyNumberFormat="1" applyFont="1" applyFill="1" applyBorder="1" applyAlignment="1" applyProtection="1">
      <alignment horizontal="center" vertical="center" wrapText="1"/>
    </xf>
    <xf numFmtId="165" fontId="22" fillId="25" borderId="17" xfId="0" applyNumberFormat="1" applyFont="1" applyFill="1" applyBorder="1" applyAlignment="1" applyProtection="1">
      <alignment horizontal="center" vertical="center"/>
    </xf>
    <xf numFmtId="165" fontId="22" fillId="25" borderId="31" xfId="0" applyNumberFormat="1" applyFont="1" applyFill="1" applyBorder="1" applyAlignment="1" applyProtection="1">
      <alignment horizontal="center" vertical="center"/>
    </xf>
    <xf numFmtId="168" fontId="22" fillId="25" borderId="18" xfId="0" applyNumberFormat="1" applyFont="1" applyFill="1" applyBorder="1" applyAlignment="1" applyProtection="1">
      <alignment horizontal="center" vertical="center"/>
    </xf>
    <xf numFmtId="168" fontId="22" fillId="25" borderId="31" xfId="0" applyNumberFormat="1" applyFont="1" applyFill="1" applyBorder="1" applyAlignment="1" applyProtection="1">
      <alignment horizontal="center" vertical="center"/>
    </xf>
    <xf numFmtId="0" fontId="30" fillId="0" borderId="0" xfId="38" applyFont="1" applyAlignment="1" applyProtection="1">
      <alignment horizontal="center" vertical="center"/>
    </xf>
    <xf numFmtId="164" fontId="2" fillId="25" borderId="47" xfId="0" applyNumberFormat="1" applyFont="1" applyFill="1" applyBorder="1" applyAlignment="1" applyProtection="1">
      <alignment horizontal="center" vertical="center" wrapText="1"/>
    </xf>
    <xf numFmtId="164" fontId="2" fillId="25" borderId="48" xfId="0" applyNumberFormat="1" applyFont="1" applyFill="1" applyBorder="1" applyAlignment="1" applyProtection="1">
      <alignment horizontal="center" vertical="center" wrapText="1"/>
    </xf>
    <xf numFmtId="164" fontId="2" fillId="25" borderId="49" xfId="0" applyNumberFormat="1" applyFont="1" applyFill="1" applyBorder="1" applyAlignment="1" applyProtection="1">
      <alignment horizontal="center" vertical="center" wrapText="1"/>
    </xf>
    <xf numFmtId="165" fontId="22" fillId="25" borderId="47" xfId="0" applyNumberFormat="1" applyFont="1" applyFill="1" applyBorder="1" applyAlignment="1" applyProtection="1">
      <alignment horizontal="center" vertical="center"/>
    </xf>
    <xf numFmtId="165" fontId="22" fillId="25" borderId="49" xfId="0" applyNumberFormat="1" applyFont="1" applyFill="1" applyBorder="1" applyAlignment="1" applyProtection="1">
      <alignment horizontal="center" vertical="center"/>
    </xf>
    <xf numFmtId="168" fontId="22" fillId="25" borderId="48" xfId="0" applyNumberFormat="1" applyFont="1" applyFill="1" applyBorder="1" applyAlignment="1" applyProtection="1">
      <alignment horizontal="center" vertical="center"/>
    </xf>
    <xf numFmtId="168" fontId="22" fillId="25" borderId="49" xfId="0" applyNumberFormat="1" applyFont="1" applyFill="1" applyBorder="1" applyAlignment="1" applyProtection="1">
      <alignment horizontal="center" vertical="center"/>
    </xf>
    <xf numFmtId="166" fontId="1" fillId="0" borderId="0" xfId="0" applyNumberFormat="1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12" xfId="0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left" vertical="center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center"/>
    </xf>
    <xf numFmtId="0" fontId="29" fillId="0" borderId="0" xfId="0" applyFont="1" applyProtection="1"/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4000000}"/>
    <cellStyle name="Note 2" xfId="39" xr:uid="{00000000-0005-0000-0000-000025000000}"/>
    <cellStyle name="Output 2" xfId="40" xr:uid="{00000000-0005-0000-0000-000026000000}"/>
    <cellStyle name="Title 2" xfId="41" xr:uid="{00000000-0005-0000-0000-000027000000}"/>
    <cellStyle name="Total 2" xfId="42" xr:uid="{00000000-0005-0000-0000-000028000000}"/>
    <cellStyle name="Warning Text 2" xfId="43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296238</xdr:colOff>
      <xdr:row>12</xdr:row>
      <xdr:rowOff>7739</xdr:rowOff>
    </xdr:from>
    <xdr:to>
      <xdr:col>12</xdr:col>
      <xdr:colOff>611271</xdr:colOff>
      <xdr:row>15</xdr:row>
      <xdr:rowOff>96411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42671" y="3197009"/>
          <a:ext cx="3290257" cy="73080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7</xdr:col>
      <xdr:colOff>295060</xdr:colOff>
      <xdr:row>6</xdr:row>
      <xdr:rowOff>124662</xdr:rowOff>
    </xdr:from>
    <xdr:to>
      <xdr:col>12</xdr:col>
      <xdr:colOff>600568</xdr:colOff>
      <xdr:row>11</xdr:row>
      <xdr:rowOff>76093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41493" y="1997555"/>
          <a:ext cx="3280732" cy="10537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149832</xdr:colOff>
      <xdr:row>61</xdr:row>
      <xdr:rowOff>10702</xdr:rowOff>
    </xdr:from>
    <xdr:to>
      <xdr:col>12</xdr:col>
      <xdr:colOff>579162</xdr:colOff>
      <xdr:row>65</xdr:row>
      <xdr:rowOff>149831</xdr:rowOff>
    </xdr:to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63484" y="14844017"/>
          <a:ext cx="2837335" cy="135918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000"/>
            </a:lnSpc>
          </a:pPr>
          <a: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 ще получите:</a:t>
          </a:r>
        </a:p>
        <a:p>
          <a:pPr algn="l">
            <a:lnSpc>
              <a:spcPct val="100000"/>
            </a:lnSpc>
          </a:pPr>
          <a:b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8</xdr:col>
      <xdr:colOff>160534</xdr:colOff>
      <xdr:row>66</xdr:row>
      <xdr:rowOff>62663</xdr:rowOff>
    </xdr:from>
    <xdr:to>
      <xdr:col>12</xdr:col>
      <xdr:colOff>577922</xdr:colOff>
      <xdr:row>70</xdr:row>
      <xdr:rowOff>32108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74186" y="16362185"/>
          <a:ext cx="2825393" cy="11787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100" b="1" i="0" u="non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en-US" sz="1100" b="1" i="0" u="non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1" i="0" u="non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екземпляр от познавателните книжки в комплекта</a:t>
          </a:r>
          <a:r>
            <a:rPr lang="en-US" sz="1100" b="1" i="0" u="non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 b="1" i="0" u="non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128427</xdr:colOff>
      <xdr:row>70</xdr:row>
      <xdr:rowOff>284974</xdr:rowOff>
    </xdr:from>
    <xdr:to>
      <xdr:col>12</xdr:col>
      <xdr:colOff>556517</xdr:colOff>
      <xdr:row>79</xdr:row>
      <xdr:rowOff>7883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42079" y="17793850"/>
          <a:ext cx="2836095" cy="212021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2025/2026 година с книжките от поредицата „Чуден свят“, получава: 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10703</xdr:colOff>
      <xdr:row>85</xdr:row>
      <xdr:rowOff>2997</xdr:rowOff>
    </xdr:from>
    <xdr:to>
      <xdr:col>12</xdr:col>
      <xdr:colOff>620732</xdr:colOff>
      <xdr:row>88</xdr:row>
      <xdr:rowOff>160533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924355" y="21557323"/>
          <a:ext cx="3018034" cy="1184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 ще получите:</a:t>
          </a:r>
        </a:p>
        <a:p>
          <a:pPr algn="l">
            <a:lnSpc>
              <a:spcPct val="100000"/>
            </a:lnSpc>
          </a:pPr>
          <a:br>
            <a:rPr lang="bg-BG" sz="11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 editAs="oneCell">
    <xdr:from>
      <xdr:col>8</xdr:col>
      <xdr:colOff>21404</xdr:colOff>
      <xdr:row>94</xdr:row>
      <xdr:rowOff>117726</xdr:rowOff>
    </xdr:from>
    <xdr:to>
      <xdr:col>12</xdr:col>
      <xdr:colOff>770562</xdr:colOff>
      <xdr:row>101</xdr:row>
      <xdr:rowOff>391275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935056" y="24401125"/>
          <a:ext cx="2975225" cy="201801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работипрез учебната 2025/2026 година с книжките от поредицата „Ръка за ръка“,  получава: </a:t>
          </a:r>
        </a:p>
        <a:p>
          <a:pPr algn="l">
            <a:lnSpc>
              <a:spcPts val="12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 spc="40" baseline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 (електронен вариант);</a:t>
          </a:r>
          <a:endParaRPr lang="bg-BG" sz="1100" spc="40" baseline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 spc="4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 spc="4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 spc="40" baseline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10703</xdr:colOff>
      <xdr:row>104</xdr:row>
      <xdr:rowOff>71916</xdr:rowOff>
    </xdr:from>
    <xdr:to>
      <xdr:col>12</xdr:col>
      <xdr:colOff>845476</xdr:colOff>
      <xdr:row>104</xdr:row>
      <xdr:rowOff>727754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703" y="26859641"/>
          <a:ext cx="9867471" cy="65583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r>
            <a:rPr lang="bg-BG" sz="1200" b="1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254605</xdr:colOff>
      <xdr:row>15</xdr:row>
      <xdr:rowOff>182154</xdr:rowOff>
    </xdr:from>
    <xdr:to>
      <xdr:col>12</xdr:col>
      <xdr:colOff>584878</xdr:colOff>
      <xdr:row>28</xdr:row>
      <xdr:rowOff>220255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01038" y="4013558"/>
          <a:ext cx="3305497" cy="291700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36000" bIns="3600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BG66UBBS81551061225408 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UBBSBGSF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BG16UBBS81551461225402</a:t>
          </a:r>
          <a:b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</a:t>
          </a:r>
          <a:r>
            <a:rPr kumimoji="0" lang="bg-BG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08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UBBS81551161225401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0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kumimoji="0" lang="bg-BG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457200" marR="0" lvl="1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b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2952749</xdr:colOff>
      <xdr:row>30</xdr:row>
      <xdr:rowOff>133350</xdr:rowOff>
    </xdr:from>
    <xdr:to>
      <xdr:col>8</xdr:col>
      <xdr:colOff>581024</xdr:colOff>
      <xdr:row>31</xdr:row>
      <xdr:rowOff>209549</xdr:rowOff>
    </xdr:to>
    <xdr:sp macro="" textlink="">
      <xdr:nvSpPr>
        <xdr:cNvPr id="21" name="TextBox 7">
          <a:extLst>
            <a:ext uri="{FF2B5EF4-FFF2-40B4-BE49-F238E27FC236}">
              <a16:creationId xmlns:a16="http://schemas.microsoft.com/office/drawing/2014/main" id="{BE5882D7-98CF-4D53-9735-4A09BC35D958}"/>
            </a:ext>
          </a:extLst>
        </xdr:cNvPr>
        <xdr:cNvSpPr txBox="1"/>
      </xdr:nvSpPr>
      <xdr:spPr>
        <a:xfrm>
          <a:off x="3362324" y="7143750"/>
          <a:ext cx="5248275" cy="371474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1</xdr:col>
      <xdr:colOff>264023</xdr:colOff>
      <xdr:row>35</xdr:row>
      <xdr:rowOff>201203</xdr:rowOff>
    </xdr:from>
    <xdr:to>
      <xdr:col>12</xdr:col>
      <xdr:colOff>288961</xdr:colOff>
      <xdr:row>39</xdr:row>
      <xdr:rowOff>1</xdr:rowOff>
    </xdr:to>
    <xdr:sp macro="" textlink="">
      <xdr:nvSpPr>
        <xdr:cNvPr id="22" name="TextBox 7">
          <a:extLst>
            <a:ext uri="{FF2B5EF4-FFF2-40B4-BE49-F238E27FC236}">
              <a16:creationId xmlns:a16="http://schemas.microsoft.com/office/drawing/2014/main" id="{9CD1D111-9186-44BB-A16D-97EA0370F4C4}"/>
            </a:ext>
          </a:extLst>
        </xdr:cNvPr>
        <xdr:cNvSpPr txBox="1"/>
      </xdr:nvSpPr>
      <xdr:spPr>
        <a:xfrm>
          <a:off x="264023" y="8977046"/>
          <a:ext cx="9346595" cy="612168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1</xdr:col>
      <xdr:colOff>209548</xdr:colOff>
      <xdr:row>49</xdr:row>
      <xdr:rowOff>142875</xdr:rowOff>
    </xdr:from>
    <xdr:to>
      <xdr:col>12</xdr:col>
      <xdr:colOff>192640</xdr:colOff>
      <xdr:row>53</xdr:row>
      <xdr:rowOff>123825</xdr:rowOff>
    </xdr:to>
    <xdr:sp macro="" textlink="">
      <xdr:nvSpPr>
        <xdr:cNvPr id="26" name="TextBox 7">
          <a:extLst>
            <a:ext uri="{FF2B5EF4-FFF2-40B4-BE49-F238E27FC236}">
              <a16:creationId xmlns:a16="http://schemas.microsoft.com/office/drawing/2014/main" id="{187324D5-7214-4915-BE7F-8F46A542E0CB}"/>
            </a:ext>
          </a:extLst>
        </xdr:cNvPr>
        <xdr:cNvSpPr txBox="1"/>
      </xdr:nvSpPr>
      <xdr:spPr>
        <a:xfrm>
          <a:off x="209548" y="12557482"/>
          <a:ext cx="9304749" cy="751512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8</xdr:col>
      <xdr:colOff>10703</xdr:colOff>
      <xdr:row>89</xdr:row>
      <xdr:rowOff>131424</xdr:rowOff>
    </xdr:from>
    <xdr:to>
      <xdr:col>12</xdr:col>
      <xdr:colOff>588625</xdr:colOff>
      <xdr:row>93</xdr:row>
      <xdr:rowOff>246151</xdr:rowOff>
    </xdr:to>
    <xdr:sp macro="" textlink="">
      <xdr:nvSpPr>
        <xdr:cNvPr id="2" name="Текстово поле 16">
          <a:extLst>
            <a:ext uri="{FF2B5EF4-FFF2-40B4-BE49-F238E27FC236}">
              <a16:creationId xmlns:a16="http://schemas.microsoft.com/office/drawing/2014/main" id="{B57CA2B9-88F7-19CA-FCFE-A1BC9679CBC7}"/>
            </a:ext>
          </a:extLst>
        </xdr:cNvPr>
        <xdr:cNvSpPr txBox="1"/>
      </xdr:nvSpPr>
      <xdr:spPr>
        <a:xfrm>
          <a:off x="6924355" y="22959317"/>
          <a:ext cx="2985927" cy="118495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bg-BG" sz="1200" b="1" i="0" u="non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200" b="1" i="0" u="non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non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endParaRPr lang="bg-BG" sz="1200" b="1" i="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51"/>
  <sheetViews>
    <sheetView showGridLines="0" showRowColHeaders="0" showZeros="0" tabSelected="1" showRuler="0" showWhiteSpace="0" topLeftCell="B1" zoomScaleNormal="100" zoomScaleSheetLayoutView="100" zoomScalePageLayoutView="89" workbookViewId="0">
      <selection activeCell="B19" sqref="B19:H19"/>
    </sheetView>
  </sheetViews>
  <sheetFormatPr defaultColWidth="0" defaultRowHeight="13.8" zeroHeight="1" x14ac:dyDescent="0.25"/>
  <cols>
    <col min="1" max="1" width="23.6640625" style="3" hidden="1" customWidth="1"/>
    <col min="2" max="2" width="4.109375" style="3" customWidth="1"/>
    <col min="3" max="3" width="39.6640625" style="3" customWidth="1"/>
    <col min="4" max="4" width="16" style="3" customWidth="1"/>
    <col min="5" max="5" width="9.44140625" style="3" customWidth="1"/>
    <col min="6" max="6" width="9.33203125" style="7" customWidth="1"/>
    <col min="7" max="7" width="8" style="4" customWidth="1"/>
    <col min="8" max="8" width="10.88671875" style="3" customWidth="1"/>
    <col min="9" max="9" width="8.109375" style="3" customWidth="1"/>
    <col min="10" max="10" width="9.109375" style="3" customWidth="1"/>
    <col min="11" max="11" width="7.33203125" style="3" customWidth="1"/>
    <col min="12" max="12" width="7.44140625" style="3" customWidth="1"/>
    <col min="13" max="13" width="12.33203125" style="3" customWidth="1"/>
    <col min="14" max="14" width="14" style="3" hidden="1"/>
    <col min="15" max="15" width="11" style="3" hidden="1"/>
    <col min="16" max="16382" width="9.109375" style="3" hidden="1"/>
    <col min="16383" max="16383" width="34.109375" style="3" hidden="1"/>
    <col min="16384" max="16384" width="0.6640625" style="3" hidden="1"/>
  </cols>
  <sheetData>
    <row r="1" spans="1:16" s="1" customFormat="1" ht="22.5" customHeight="1" x14ac:dyDescent="0.3">
      <c r="A1" s="112" t="s">
        <v>13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05"/>
      <c r="O1" s="105"/>
      <c r="P1" s="105"/>
    </row>
    <row r="2" spans="1:16" s="51" customFormat="1" ht="21.75" customHeight="1" x14ac:dyDescent="0.25">
      <c r="B2" s="174" t="s">
        <v>14</v>
      </c>
      <c r="C2" s="174"/>
      <c r="D2" s="174"/>
      <c r="E2" s="174"/>
      <c r="F2" s="174"/>
      <c r="G2" s="174"/>
      <c r="H2" s="174"/>
      <c r="I2" s="174"/>
      <c r="J2" s="174"/>
      <c r="K2" s="174"/>
      <c r="L2" s="81"/>
      <c r="M2" s="58"/>
    </row>
    <row r="3" spans="1:16" s="8" customFormat="1" ht="21.75" customHeight="1" x14ac:dyDescent="0.3">
      <c r="B3" s="175" t="s">
        <v>66</v>
      </c>
      <c r="C3" s="175"/>
      <c r="D3" s="175"/>
      <c r="E3" s="175"/>
      <c r="F3" s="175"/>
      <c r="G3" s="175"/>
      <c r="H3" s="175"/>
      <c r="I3" s="175"/>
      <c r="J3" s="175"/>
      <c r="K3" s="175"/>
      <c r="L3" s="58"/>
      <c r="M3" s="58"/>
    </row>
    <row r="4" spans="1:16" s="8" customFormat="1" ht="15" customHeight="1" x14ac:dyDescent="0.3">
      <c r="B4" s="160" t="s">
        <v>111</v>
      </c>
      <c r="C4" s="160"/>
      <c r="D4" s="160"/>
      <c r="E4" s="160"/>
      <c r="F4" s="160"/>
      <c r="G4" s="160"/>
      <c r="H4" s="160"/>
      <c r="I4" s="160"/>
      <c r="J4" s="160"/>
      <c r="K4" s="160"/>
      <c r="L4" s="82"/>
      <c r="M4" s="58"/>
    </row>
    <row r="5" spans="1:16" s="8" customFormat="1" ht="15" customHeight="1" x14ac:dyDescent="0.3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82"/>
      <c r="M5" s="58"/>
    </row>
    <row r="6" spans="1:16" s="8" customFormat="1" ht="50.25" customHeight="1" x14ac:dyDescent="0.3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82"/>
      <c r="M6" s="58"/>
    </row>
    <row r="7" spans="1:16" s="8" customFormat="1" ht="15" customHeight="1" x14ac:dyDescent="0.3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58"/>
    </row>
    <row r="8" spans="1:16" s="8" customFormat="1" ht="15" customHeight="1" x14ac:dyDescent="0.3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58"/>
    </row>
    <row r="9" spans="1:16" s="8" customFormat="1" ht="22.5" customHeight="1" x14ac:dyDescent="0.3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58"/>
    </row>
    <row r="10" spans="1:16" s="1" customFormat="1" ht="17.100000000000001" customHeight="1" x14ac:dyDescent="0.3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58"/>
    </row>
    <row r="11" spans="1:16" s="1" customFormat="1" ht="17.100000000000001" customHeight="1" x14ac:dyDescent="0.3">
      <c r="B11" s="218" t="s">
        <v>81</v>
      </c>
      <c r="C11" s="218"/>
      <c r="D11" s="218"/>
      <c r="E11" s="218"/>
      <c r="F11" s="218"/>
      <c r="G11" s="218"/>
      <c r="H11" s="218"/>
      <c r="I11" s="75"/>
      <c r="J11" s="75"/>
      <c r="K11" s="75"/>
      <c r="L11" s="75"/>
      <c r="M11" s="58"/>
    </row>
    <row r="12" spans="1:16" s="1" customFormat="1" ht="17.100000000000001" customHeight="1" x14ac:dyDescent="0.3">
      <c r="B12" s="219" t="s">
        <v>70</v>
      </c>
      <c r="C12" s="219"/>
      <c r="D12" s="219"/>
      <c r="E12" s="219"/>
      <c r="F12" s="219"/>
      <c r="G12" s="219"/>
      <c r="H12" s="219"/>
      <c r="I12" s="75"/>
      <c r="J12" s="75"/>
      <c r="K12" s="75"/>
      <c r="L12" s="75"/>
      <c r="M12" s="58"/>
    </row>
    <row r="13" spans="1:16" s="1" customFormat="1" ht="17.100000000000001" customHeight="1" x14ac:dyDescent="0.3">
      <c r="B13" s="218" t="s">
        <v>82</v>
      </c>
      <c r="C13" s="218"/>
      <c r="D13" s="218"/>
      <c r="E13" s="218"/>
      <c r="F13" s="218"/>
      <c r="G13" s="218"/>
      <c r="H13" s="218"/>
      <c r="I13" s="75"/>
      <c r="J13" s="75"/>
      <c r="K13" s="75"/>
      <c r="L13" s="75"/>
      <c r="M13" s="58"/>
    </row>
    <row r="14" spans="1:16" s="1" customFormat="1" ht="17.100000000000001" customHeight="1" x14ac:dyDescent="0.3">
      <c r="B14" s="218" t="s">
        <v>83</v>
      </c>
      <c r="C14" s="218"/>
      <c r="D14" s="218"/>
      <c r="E14" s="218"/>
      <c r="F14" s="218"/>
      <c r="G14" s="218"/>
      <c r="H14" s="218"/>
      <c r="I14" s="75"/>
      <c r="J14" s="75"/>
      <c r="K14" s="75"/>
      <c r="L14" s="75"/>
      <c r="M14" s="58"/>
    </row>
    <row r="15" spans="1:16" s="1" customFormat="1" ht="17.100000000000001" customHeight="1" x14ac:dyDescent="0.3">
      <c r="B15" s="218" t="s">
        <v>71</v>
      </c>
      <c r="C15" s="218"/>
      <c r="D15" s="218"/>
      <c r="E15" s="218"/>
      <c r="F15" s="218"/>
      <c r="G15" s="218"/>
      <c r="H15" s="218"/>
      <c r="I15" s="75"/>
      <c r="J15" s="75"/>
      <c r="K15" s="75"/>
      <c r="L15" s="75"/>
      <c r="M15" s="58"/>
    </row>
    <row r="16" spans="1:16" s="1" customFormat="1" ht="17.100000000000001" customHeight="1" x14ac:dyDescent="0.3">
      <c r="B16" s="218" t="s">
        <v>72</v>
      </c>
      <c r="C16" s="218"/>
      <c r="D16" s="218"/>
      <c r="E16" s="218"/>
      <c r="F16" s="218"/>
      <c r="G16" s="218"/>
      <c r="H16" s="218"/>
      <c r="I16" s="75"/>
      <c r="J16" s="75"/>
      <c r="K16" s="75"/>
      <c r="L16" s="75"/>
      <c r="M16" s="58"/>
    </row>
    <row r="17" spans="1:13" s="1" customFormat="1" ht="17.100000000000001" customHeight="1" x14ac:dyDescent="0.3">
      <c r="B17" s="218" t="s">
        <v>73</v>
      </c>
      <c r="C17" s="218"/>
      <c r="D17" s="218"/>
      <c r="E17" s="218"/>
      <c r="F17" s="218"/>
      <c r="G17" s="218"/>
      <c r="H17" s="218"/>
      <c r="I17" s="75"/>
      <c r="J17" s="75"/>
      <c r="K17" s="75"/>
      <c r="L17" s="75"/>
      <c r="M17" s="58"/>
    </row>
    <row r="18" spans="1:13" s="1" customFormat="1" ht="17.100000000000001" customHeight="1" x14ac:dyDescent="0.3">
      <c r="B18" s="218" t="s">
        <v>74</v>
      </c>
      <c r="C18" s="218"/>
      <c r="D18" s="218"/>
      <c r="E18" s="218"/>
      <c r="F18" s="218"/>
      <c r="G18" s="218"/>
      <c r="H18" s="218"/>
      <c r="I18" s="75"/>
      <c r="J18" s="75"/>
      <c r="K18" s="75"/>
      <c r="L18" s="75"/>
      <c r="M18" s="58"/>
    </row>
    <row r="19" spans="1:13" s="1" customFormat="1" ht="17.100000000000001" customHeight="1" x14ac:dyDescent="0.3">
      <c r="B19" s="218" t="s">
        <v>75</v>
      </c>
      <c r="C19" s="218"/>
      <c r="D19" s="218"/>
      <c r="E19" s="218"/>
      <c r="F19" s="218"/>
      <c r="G19" s="218"/>
      <c r="H19" s="218"/>
      <c r="I19" s="75"/>
      <c r="J19" s="75"/>
      <c r="K19" s="75"/>
      <c r="L19" s="75"/>
      <c r="M19" s="58"/>
    </row>
    <row r="20" spans="1:13" s="1" customFormat="1" ht="17.100000000000001" customHeight="1" x14ac:dyDescent="0.3">
      <c r="B20" s="218" t="s">
        <v>93</v>
      </c>
      <c r="C20" s="218"/>
      <c r="D20" s="218"/>
      <c r="E20" s="218"/>
      <c r="F20" s="218"/>
      <c r="G20" s="218"/>
      <c r="H20" s="218"/>
      <c r="I20" s="75"/>
      <c r="J20" s="75"/>
      <c r="K20" s="75"/>
      <c r="L20" s="75"/>
      <c r="M20" s="58"/>
    </row>
    <row r="21" spans="1:13" s="1" customFormat="1" ht="17.100000000000001" customHeight="1" x14ac:dyDescent="0.3">
      <c r="B21" s="218" t="s">
        <v>65</v>
      </c>
      <c r="C21" s="218"/>
      <c r="D21" s="218"/>
      <c r="E21" s="218"/>
      <c r="F21" s="218"/>
      <c r="G21" s="218"/>
      <c r="H21" s="218"/>
      <c r="I21" s="75"/>
      <c r="J21" s="75"/>
      <c r="K21" s="75"/>
      <c r="L21" s="75"/>
      <c r="M21" s="58"/>
    </row>
    <row r="22" spans="1:13" s="1" customFormat="1" ht="15.75" customHeight="1" x14ac:dyDescent="0.3">
      <c r="B22" s="218" t="s">
        <v>92</v>
      </c>
      <c r="C22" s="218"/>
      <c r="D22" s="218"/>
      <c r="E22" s="218"/>
      <c r="F22" s="218"/>
      <c r="G22" s="218"/>
      <c r="H22" s="218"/>
      <c r="I22" s="75"/>
      <c r="J22" s="75"/>
      <c r="K22" s="75"/>
      <c r="L22" s="75"/>
      <c r="M22" s="58"/>
    </row>
    <row r="23" spans="1:13" s="1" customFormat="1" ht="15.75" customHeight="1" x14ac:dyDescent="0.3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58"/>
    </row>
    <row r="24" spans="1:13" s="1" customFormat="1" ht="12" customHeight="1" x14ac:dyDescent="0.3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58"/>
    </row>
    <row r="25" spans="1:13" s="1" customFormat="1" ht="26.25" customHeight="1" x14ac:dyDescent="0.3">
      <c r="B25" s="2"/>
      <c r="C25" s="9" t="s">
        <v>52</v>
      </c>
      <c r="D25" s="10"/>
      <c r="E25" s="74"/>
      <c r="F25" s="75"/>
      <c r="G25" s="75"/>
      <c r="H25" s="75"/>
      <c r="I25" s="75"/>
      <c r="J25" s="75"/>
      <c r="K25" s="75"/>
      <c r="L25" s="75"/>
      <c r="M25" s="58"/>
    </row>
    <row r="26" spans="1:13" s="1" customFormat="1" ht="24" customHeight="1" x14ac:dyDescent="0.3">
      <c r="B26" s="2"/>
      <c r="C26" s="9" t="s">
        <v>53</v>
      </c>
      <c r="D26" s="11"/>
      <c r="E26" s="74"/>
      <c r="F26" s="75"/>
      <c r="G26" s="75"/>
      <c r="H26" s="75"/>
      <c r="I26" s="75"/>
      <c r="J26" s="75"/>
      <c r="K26" s="75"/>
      <c r="L26" s="75"/>
      <c r="M26" s="58"/>
    </row>
    <row r="27" spans="1:13" s="1" customFormat="1" ht="15.75" customHeight="1" x14ac:dyDescent="0.3">
      <c r="B27" s="76"/>
      <c r="C27" s="76"/>
      <c r="D27" s="76"/>
      <c r="E27" s="76"/>
      <c r="F27" s="76"/>
      <c r="G27" s="75"/>
      <c r="H27" s="75"/>
      <c r="I27" s="75"/>
      <c r="J27" s="75"/>
      <c r="K27" s="75"/>
      <c r="L27" s="75"/>
      <c r="M27" s="58"/>
    </row>
    <row r="28" spans="1:13" s="1" customFormat="1" ht="15.75" customHeight="1" x14ac:dyDescent="0.3">
      <c r="B28" s="76"/>
      <c r="C28" s="76"/>
      <c r="D28" s="76"/>
      <c r="E28" s="76"/>
      <c r="F28" s="76"/>
      <c r="G28" s="75"/>
      <c r="H28" s="75"/>
      <c r="I28" s="75"/>
      <c r="J28" s="75"/>
      <c r="K28" s="75"/>
      <c r="L28" s="75"/>
      <c r="M28" s="58"/>
    </row>
    <row r="29" spans="1:13" ht="19.5" customHeight="1" x14ac:dyDescent="0.3">
      <c r="B29" s="76"/>
      <c r="C29" s="76"/>
      <c r="D29" s="76"/>
      <c r="E29" s="76"/>
      <c r="F29" s="76"/>
      <c r="G29" s="75"/>
      <c r="H29" s="75"/>
      <c r="I29" s="75"/>
      <c r="J29" s="75"/>
      <c r="K29" s="75"/>
      <c r="L29" s="75"/>
      <c r="M29" s="58"/>
    </row>
    <row r="30" spans="1:13" s="37" customFormat="1" ht="10.5" customHeight="1" x14ac:dyDescent="0.3">
      <c r="A30" s="3"/>
      <c r="B30" s="41"/>
      <c r="C30" s="41"/>
      <c r="D30" s="41"/>
      <c r="E30" s="41"/>
      <c r="F30" s="40"/>
      <c r="G30" s="36"/>
      <c r="H30" s="36"/>
      <c r="I30" s="36"/>
      <c r="J30" s="36"/>
      <c r="M30" s="58"/>
    </row>
    <row r="31" spans="1:13" s="37" customFormat="1" ht="23.25" customHeight="1" x14ac:dyDescent="0.3">
      <c r="A31" s="3"/>
      <c r="B31" s="41"/>
      <c r="C31" s="41"/>
      <c r="D31" s="41"/>
      <c r="E31" s="41"/>
      <c r="F31" s="40"/>
      <c r="G31" s="36"/>
      <c r="H31" s="36"/>
      <c r="I31" s="36"/>
      <c r="J31" s="36"/>
      <c r="M31" s="58"/>
    </row>
    <row r="32" spans="1:13" s="37" customFormat="1" ht="23.25" customHeight="1" x14ac:dyDescent="0.3">
      <c r="A32" s="3"/>
      <c r="B32" s="38"/>
      <c r="C32" s="38"/>
      <c r="D32" s="38"/>
      <c r="E32" s="38"/>
      <c r="F32" s="40"/>
      <c r="G32" s="36"/>
      <c r="H32" s="36"/>
      <c r="I32" s="36"/>
      <c r="J32" s="36"/>
      <c r="M32" s="58"/>
    </row>
    <row r="33" spans="1:15" customFormat="1" ht="15.75" customHeight="1" x14ac:dyDescent="0.25">
      <c r="A33" s="3"/>
      <c r="J33" s="36"/>
      <c r="M33" s="58"/>
    </row>
    <row r="34" spans="1:15" customFormat="1" ht="44.25" customHeight="1" x14ac:dyDescent="0.25">
      <c r="A34" s="3"/>
      <c r="C34" s="181" t="s">
        <v>115</v>
      </c>
      <c r="D34" s="181"/>
      <c r="E34" s="181"/>
      <c r="F34" s="181"/>
      <c r="G34" s="181"/>
      <c r="H34" s="181"/>
      <c r="I34" s="182" t="s">
        <v>84</v>
      </c>
      <c r="J34" s="182"/>
      <c r="K34" s="182"/>
      <c r="L34" s="182"/>
      <c r="M34" s="182"/>
      <c r="N34" s="86"/>
      <c r="O34" s="87"/>
    </row>
    <row r="35" spans="1:15" customFormat="1" ht="25.5" customHeight="1" x14ac:dyDescent="0.25">
      <c r="A35" s="3"/>
      <c r="B35" s="38"/>
      <c r="C35" s="183" t="s">
        <v>85</v>
      </c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80"/>
      <c r="O35" s="87"/>
    </row>
    <row r="36" spans="1:15" customFormat="1" ht="15.75" customHeight="1" x14ac:dyDescent="0.25">
      <c r="A36" s="3"/>
      <c r="B36" s="38"/>
      <c r="C36" s="38"/>
      <c r="D36" s="38"/>
      <c r="E36" s="38"/>
      <c r="F36" s="39"/>
      <c r="G36" s="39"/>
      <c r="H36" s="39"/>
      <c r="I36" s="39"/>
      <c r="J36" s="36"/>
      <c r="K36" s="37"/>
      <c r="L36" s="37"/>
      <c r="M36" s="58"/>
      <c r="N36" s="37"/>
      <c r="O36" s="37"/>
    </row>
    <row r="37" spans="1:15" customFormat="1" ht="15.75" customHeight="1" x14ac:dyDescent="0.25">
      <c r="A37" s="3"/>
      <c r="B37" s="38"/>
      <c r="C37" s="38"/>
      <c r="D37" s="38"/>
      <c r="E37" s="38"/>
      <c r="F37" s="39"/>
      <c r="G37" s="39"/>
      <c r="H37" s="39"/>
      <c r="I37" s="39"/>
      <c r="J37" s="36"/>
      <c r="K37" s="37"/>
      <c r="L37" s="37"/>
      <c r="M37" s="58"/>
      <c r="N37" s="37"/>
      <c r="O37" s="37"/>
    </row>
    <row r="38" spans="1:15" customFormat="1" ht="15.75" customHeight="1" x14ac:dyDescent="0.25">
      <c r="A38" s="3"/>
      <c r="B38" s="42"/>
      <c r="C38" s="42"/>
      <c r="D38" s="42"/>
      <c r="E38" s="42"/>
      <c r="F38" s="42"/>
      <c r="G38" s="42"/>
      <c r="H38" s="42"/>
      <c r="I38" s="42"/>
      <c r="J38" s="36"/>
      <c r="M38" s="58"/>
    </row>
    <row r="39" spans="1:15" customFormat="1" ht="15.75" customHeight="1" x14ac:dyDescent="0.25">
      <c r="A39" s="3"/>
      <c r="B39" s="42"/>
      <c r="C39" s="42"/>
      <c r="D39" s="42"/>
      <c r="E39" s="42"/>
      <c r="J39" s="36"/>
      <c r="M39" s="58"/>
    </row>
    <row r="40" spans="1:15" customFormat="1" ht="42.75" customHeight="1" x14ac:dyDescent="0.25">
      <c r="A40" s="3"/>
      <c r="C40" s="176" t="s">
        <v>86</v>
      </c>
      <c r="D40" s="176"/>
      <c r="E40" s="176"/>
      <c r="F40" s="176"/>
      <c r="G40" s="176"/>
      <c r="H40" s="176"/>
      <c r="I40" s="176"/>
      <c r="J40" s="176"/>
      <c r="K40" s="176"/>
      <c r="L40" s="85"/>
      <c r="M40" s="36"/>
      <c r="N40" s="36"/>
    </row>
    <row r="41" spans="1:15" customFormat="1" ht="28.5" customHeight="1" x14ac:dyDescent="0.25">
      <c r="A41" s="3"/>
      <c r="C41" s="3"/>
      <c r="D41" s="3"/>
      <c r="E41" s="3"/>
      <c r="F41" s="43"/>
      <c r="G41" s="43"/>
      <c r="H41" s="43"/>
      <c r="I41" s="4"/>
      <c r="J41" s="177" t="s">
        <v>98</v>
      </c>
      <c r="K41" s="177"/>
      <c r="L41" s="177"/>
      <c r="M41" s="177"/>
      <c r="N41" s="83"/>
      <c r="O41" s="37"/>
    </row>
    <row r="42" spans="1:15" customFormat="1" ht="21" customHeight="1" x14ac:dyDescent="0.25">
      <c r="A42" s="3"/>
      <c r="B42" s="43" t="s">
        <v>86</v>
      </c>
      <c r="C42" s="52"/>
      <c r="D42" s="3"/>
      <c r="E42" s="3"/>
      <c r="F42" s="38"/>
      <c r="G42" s="38"/>
      <c r="H42" s="39"/>
      <c r="I42" s="4"/>
      <c r="J42" s="3"/>
      <c r="K42" s="184" t="s">
        <v>87</v>
      </c>
      <c r="L42" s="184"/>
      <c r="M42" s="184"/>
      <c r="N42" s="84"/>
      <c r="O42" s="37"/>
    </row>
    <row r="43" spans="1:15" customFormat="1" ht="21" customHeight="1" x14ac:dyDescent="0.25">
      <c r="A43" s="3"/>
      <c r="B43" s="52"/>
      <c r="C43" s="176" t="s">
        <v>88</v>
      </c>
      <c r="D43" s="176"/>
      <c r="E43" s="176"/>
      <c r="F43" s="176"/>
      <c r="G43" s="176"/>
      <c r="H43" s="176"/>
      <c r="I43" s="176"/>
      <c r="J43" s="176"/>
      <c r="K43" s="176"/>
      <c r="L43" s="85"/>
      <c r="M43" s="36"/>
      <c r="N43" s="36"/>
      <c r="O43" s="37"/>
    </row>
    <row r="44" spans="1:15" customFormat="1" ht="15.75" customHeight="1" x14ac:dyDescent="0.25">
      <c r="A44" s="3"/>
      <c r="C44" s="53" t="s">
        <v>99</v>
      </c>
      <c r="D44" s="223" t="s">
        <v>100</v>
      </c>
      <c r="E44" s="223"/>
      <c r="F44" s="223"/>
      <c r="G44" s="223"/>
      <c r="H44" s="223"/>
      <c r="I44" s="223"/>
      <c r="J44" s="223"/>
      <c r="K44" s="223"/>
      <c r="M44" s="36"/>
      <c r="N44" s="36"/>
    </row>
    <row r="45" spans="1:15" customFormat="1" ht="15" customHeight="1" x14ac:dyDescent="0.25">
      <c r="A45" s="3"/>
      <c r="B45" s="43" t="s">
        <v>88</v>
      </c>
      <c r="C45" s="54" t="s">
        <v>101</v>
      </c>
      <c r="D45" s="223" t="s">
        <v>100</v>
      </c>
      <c r="E45" s="223"/>
      <c r="F45" s="223"/>
      <c r="G45" s="223"/>
      <c r="H45" s="223"/>
      <c r="I45" s="223"/>
      <c r="J45" s="223"/>
      <c r="K45" s="223"/>
      <c r="L45" s="3"/>
      <c r="M45" s="36"/>
      <c r="N45" s="36"/>
    </row>
    <row r="46" spans="1:15" customFormat="1" ht="15.75" customHeight="1" x14ac:dyDescent="0.25">
      <c r="A46" s="3"/>
      <c r="C46" s="53" t="s">
        <v>102</v>
      </c>
      <c r="D46" s="223" t="s">
        <v>100</v>
      </c>
      <c r="E46" s="223"/>
      <c r="F46" s="223"/>
      <c r="G46" s="223"/>
      <c r="H46" s="223"/>
      <c r="I46" s="223"/>
      <c r="J46" s="223"/>
      <c r="K46" s="223"/>
      <c r="L46" s="3"/>
      <c r="M46" s="36"/>
      <c r="N46" s="36"/>
    </row>
    <row r="47" spans="1:15" customFormat="1" ht="15" customHeight="1" x14ac:dyDescent="0.25">
      <c r="A47" s="3"/>
      <c r="B47" s="224"/>
      <c r="C47" s="225"/>
      <c r="D47" s="223" t="s">
        <v>100</v>
      </c>
      <c r="E47" s="223"/>
      <c r="F47" s="223"/>
      <c r="G47" s="223"/>
      <c r="H47" s="223"/>
      <c r="I47" s="223"/>
      <c r="J47" s="223"/>
      <c r="K47" s="223"/>
      <c r="L47" s="3"/>
      <c r="M47" s="36"/>
      <c r="N47" s="36"/>
    </row>
    <row r="48" spans="1:15" customFormat="1" ht="15" customHeight="1" x14ac:dyDescent="0.25">
      <c r="A48" s="3"/>
      <c r="B48" s="52"/>
      <c r="C48" s="55" t="s">
        <v>103</v>
      </c>
      <c r="D48" s="223" t="s">
        <v>100</v>
      </c>
      <c r="E48" s="223"/>
      <c r="F48" s="223"/>
      <c r="G48" s="223"/>
      <c r="H48" s="223"/>
      <c r="I48" s="223"/>
      <c r="J48" s="223"/>
      <c r="K48" s="223"/>
      <c r="L48" s="3"/>
      <c r="M48" s="36"/>
      <c r="N48" s="36"/>
    </row>
    <row r="49" spans="1:14" customFormat="1" ht="15.75" customHeight="1" x14ac:dyDescent="0.25">
      <c r="A49" s="3"/>
      <c r="B49" s="52"/>
      <c r="C49" s="52"/>
      <c r="D49" s="3"/>
      <c r="E49" s="3"/>
      <c r="F49" s="7"/>
      <c r="G49" s="4"/>
      <c r="H49" s="3"/>
      <c r="I49" s="3"/>
      <c r="J49" s="3"/>
      <c r="K49" s="3"/>
      <c r="L49" s="3"/>
      <c r="M49" s="36"/>
      <c r="N49" s="36"/>
    </row>
    <row r="50" spans="1:14" customFormat="1" ht="12.75" customHeight="1" x14ac:dyDescent="0.25">
      <c r="A50" s="3"/>
      <c r="B50" s="41"/>
      <c r="C50" s="41"/>
      <c r="D50" s="41"/>
      <c r="E50" s="41"/>
      <c r="F50" s="41"/>
      <c r="G50" s="41"/>
      <c r="H50" s="41"/>
      <c r="M50" s="36"/>
      <c r="N50" s="36"/>
    </row>
    <row r="51" spans="1:14" customFormat="1" ht="15.75" customHeight="1" x14ac:dyDescent="0.25">
      <c r="A51" s="3"/>
      <c r="B51" s="41"/>
      <c r="C51" s="41"/>
      <c r="D51" s="41"/>
      <c r="E51" s="41"/>
      <c r="F51" s="41"/>
      <c r="J51" s="36"/>
      <c r="M51" s="58"/>
    </row>
    <row r="52" spans="1:14" customFormat="1" ht="15.75" customHeight="1" x14ac:dyDescent="0.25">
      <c r="A52" s="3"/>
      <c r="B52" s="41"/>
      <c r="C52" s="41"/>
      <c r="D52" s="41"/>
      <c r="E52" s="41"/>
      <c r="F52" s="41"/>
      <c r="J52" s="36"/>
      <c r="M52" s="58"/>
    </row>
    <row r="53" spans="1:14" customFormat="1" ht="15.75" customHeight="1" x14ac:dyDescent="0.25">
      <c r="A53" s="3"/>
      <c r="B53" s="41"/>
      <c r="C53" s="41"/>
      <c r="D53" s="41"/>
      <c r="E53" s="41"/>
      <c r="F53" s="41"/>
      <c r="J53" s="36"/>
      <c r="M53" s="58"/>
    </row>
    <row r="54" spans="1:14" customFormat="1" ht="15.75" customHeight="1" x14ac:dyDescent="0.25">
      <c r="A54" s="3"/>
      <c r="B54" s="41"/>
      <c r="C54" s="41"/>
      <c r="D54" s="41"/>
      <c r="E54" s="41"/>
      <c r="F54" s="41"/>
      <c r="J54" s="36"/>
      <c r="M54" s="58"/>
    </row>
    <row r="55" spans="1:14" customFormat="1" ht="14.25" customHeight="1" x14ac:dyDescent="0.25">
      <c r="A55" s="3"/>
      <c r="B55" s="41"/>
      <c r="C55" s="41"/>
      <c r="D55" s="41"/>
      <c r="E55" s="41"/>
      <c r="F55" s="41"/>
      <c r="J55" s="36"/>
      <c r="M55" s="58"/>
    </row>
    <row r="56" spans="1:14" customFormat="1" ht="15.75" customHeight="1" x14ac:dyDescent="0.25">
      <c r="A56" s="3"/>
      <c r="B56" s="41"/>
      <c r="C56" s="56" t="s">
        <v>104</v>
      </c>
      <c r="D56" s="222" t="s">
        <v>105</v>
      </c>
      <c r="E56" s="222"/>
      <c r="F56" s="222"/>
      <c r="G56" s="222"/>
      <c r="J56" s="36"/>
      <c r="M56" s="58"/>
    </row>
    <row r="57" spans="1:14" customFormat="1" ht="15.75" customHeight="1" x14ac:dyDescent="0.25">
      <c r="A57" s="3"/>
      <c r="B57" s="41"/>
      <c r="C57" s="52"/>
      <c r="D57" s="61" t="s">
        <v>89</v>
      </c>
      <c r="E57" s="61"/>
      <c r="F57" s="61"/>
      <c r="J57" s="36"/>
      <c r="M57" s="58"/>
    </row>
    <row r="58" spans="1:14" customFormat="1" ht="12.75" customHeight="1" x14ac:dyDescent="0.25">
      <c r="A58" s="3"/>
      <c r="B58" s="41"/>
      <c r="C58" s="41"/>
      <c r="D58" s="41"/>
      <c r="E58" s="41"/>
      <c r="F58" s="41"/>
      <c r="J58" s="36"/>
      <c r="M58" s="58"/>
    </row>
    <row r="59" spans="1:14" customFormat="1" ht="14.4" customHeight="1" x14ac:dyDescent="0.25">
      <c r="A59" s="3"/>
      <c r="B59" s="41"/>
      <c r="C59" s="56" t="s">
        <v>106</v>
      </c>
      <c r="D59" s="222" t="s">
        <v>105</v>
      </c>
      <c r="E59" s="222"/>
      <c r="F59" s="222"/>
      <c r="G59" s="222"/>
      <c r="J59" s="36"/>
      <c r="M59" s="58"/>
    </row>
    <row r="60" spans="1:14" customFormat="1" ht="15.75" customHeight="1" x14ac:dyDescent="0.25">
      <c r="A60" s="3"/>
      <c r="B60" s="41"/>
      <c r="C60" s="52"/>
      <c r="D60" s="61" t="s">
        <v>90</v>
      </c>
      <c r="E60" s="61"/>
      <c r="F60" s="61"/>
      <c r="J60" s="36"/>
      <c r="M60" s="58"/>
    </row>
    <row r="61" spans="1:14" ht="29.25" customHeight="1" x14ac:dyDescent="0.25">
      <c r="B61" s="160" t="s">
        <v>57</v>
      </c>
      <c r="C61" s="160"/>
      <c r="D61" s="160"/>
      <c r="E61" s="160"/>
      <c r="F61" s="160"/>
      <c r="G61" s="160"/>
      <c r="H61" s="160"/>
      <c r="I61" s="160"/>
      <c r="J61" s="160"/>
      <c r="K61" s="160"/>
      <c r="L61" s="82"/>
      <c r="M61" s="58"/>
    </row>
    <row r="62" spans="1:14" ht="24" customHeight="1" x14ac:dyDescent="0.25">
      <c r="B62" s="178" t="s">
        <v>51</v>
      </c>
      <c r="C62" s="179"/>
      <c r="D62" s="179"/>
      <c r="E62" s="179"/>
      <c r="F62" s="179"/>
      <c r="G62" s="179"/>
      <c r="H62" s="72"/>
      <c r="I62" s="72"/>
      <c r="J62" s="72"/>
      <c r="K62" s="72"/>
      <c r="L62" s="72"/>
      <c r="M62" s="58"/>
    </row>
    <row r="63" spans="1:14" ht="33.75" customHeight="1" x14ac:dyDescent="0.25">
      <c r="A63" s="78"/>
      <c r="B63" s="15" t="s">
        <v>0</v>
      </c>
      <c r="C63" s="15" t="s">
        <v>28</v>
      </c>
      <c r="D63" s="180" t="s">
        <v>1</v>
      </c>
      <c r="E63" s="180"/>
      <c r="F63" s="180"/>
      <c r="G63" s="180"/>
      <c r="H63" s="72"/>
      <c r="I63" s="72"/>
      <c r="J63" s="72"/>
      <c r="K63" s="72"/>
      <c r="L63" s="72"/>
      <c r="M63" s="58"/>
    </row>
    <row r="64" spans="1:14" ht="19.5" customHeight="1" x14ac:dyDescent="0.3">
      <c r="A64" s="108">
        <v>50601108042</v>
      </c>
      <c r="B64" s="16">
        <v>1</v>
      </c>
      <c r="C64" s="13" t="s">
        <v>15</v>
      </c>
      <c r="D64" s="220" t="s">
        <v>16</v>
      </c>
      <c r="E64" s="220"/>
      <c r="F64" s="220"/>
      <c r="G64" s="220"/>
      <c r="H64" s="72"/>
      <c r="I64" s="72"/>
      <c r="J64" s="72"/>
      <c r="K64" s="72"/>
      <c r="L64" s="72"/>
      <c r="M64" s="58"/>
    </row>
    <row r="65" spans="1:18" ht="19.5" customHeight="1" x14ac:dyDescent="0.3">
      <c r="A65" s="108">
        <v>50602108043</v>
      </c>
      <c r="B65" s="16">
        <v>2</v>
      </c>
      <c r="C65" s="13" t="s">
        <v>17</v>
      </c>
      <c r="D65" s="220" t="s">
        <v>21</v>
      </c>
      <c r="E65" s="220"/>
      <c r="F65" s="220"/>
      <c r="G65" s="220"/>
      <c r="H65" s="72"/>
      <c r="I65" s="72"/>
      <c r="J65" s="72"/>
      <c r="K65" s="72"/>
      <c r="L65" s="72"/>
      <c r="M65" s="58"/>
    </row>
    <row r="66" spans="1:18" ht="19.5" customHeight="1" x14ac:dyDescent="0.3">
      <c r="A66" s="108">
        <v>50603108044</v>
      </c>
      <c r="B66" s="16">
        <v>3</v>
      </c>
      <c r="C66" s="13" t="s">
        <v>18</v>
      </c>
      <c r="D66" s="220" t="s">
        <v>22</v>
      </c>
      <c r="E66" s="220"/>
      <c r="F66" s="220"/>
      <c r="G66" s="220"/>
      <c r="H66" s="72"/>
      <c r="I66" s="72"/>
      <c r="J66" s="72"/>
      <c r="K66" s="72"/>
      <c r="L66" s="72"/>
      <c r="M66" s="58"/>
    </row>
    <row r="67" spans="1:18" ht="19.649999999999999" customHeight="1" x14ac:dyDescent="0.3">
      <c r="A67" s="108">
        <v>50607108045</v>
      </c>
      <c r="B67" s="16">
        <v>4</v>
      </c>
      <c r="C67" s="13" t="s">
        <v>19</v>
      </c>
      <c r="D67" s="220" t="s">
        <v>23</v>
      </c>
      <c r="E67" s="220"/>
      <c r="F67" s="220"/>
      <c r="G67" s="220"/>
      <c r="H67" s="72"/>
      <c r="I67" s="72"/>
      <c r="J67" s="72"/>
      <c r="K67" s="72"/>
      <c r="L67" s="72"/>
      <c r="M67" s="58"/>
    </row>
    <row r="68" spans="1:18" ht="19.649999999999999" customHeight="1" x14ac:dyDescent="0.3">
      <c r="A68" s="108">
        <v>50605108046</v>
      </c>
      <c r="B68" s="16">
        <v>5</v>
      </c>
      <c r="C68" s="13" t="s">
        <v>26</v>
      </c>
      <c r="D68" s="220" t="s">
        <v>24</v>
      </c>
      <c r="E68" s="220"/>
      <c r="F68" s="220"/>
      <c r="G68" s="220"/>
      <c r="H68" s="72"/>
      <c r="I68" s="72"/>
      <c r="J68" s="72"/>
      <c r="K68" s="72"/>
      <c r="L68" s="72"/>
      <c r="M68" s="58"/>
    </row>
    <row r="69" spans="1:18" ht="30" customHeight="1" x14ac:dyDescent="0.3">
      <c r="A69" s="108">
        <v>50605118047</v>
      </c>
      <c r="B69" s="16">
        <v>6</v>
      </c>
      <c r="C69" s="14" t="s">
        <v>27</v>
      </c>
      <c r="D69" s="220" t="s">
        <v>24</v>
      </c>
      <c r="E69" s="220"/>
      <c r="F69" s="220"/>
      <c r="G69" s="220"/>
      <c r="H69" s="72"/>
      <c r="I69" s="72"/>
      <c r="J69" s="72"/>
      <c r="K69" s="72"/>
      <c r="L69" s="72"/>
      <c r="M69" s="58"/>
    </row>
    <row r="70" spans="1:18" ht="26.25" customHeight="1" x14ac:dyDescent="0.25">
      <c r="C70" s="73" t="s">
        <v>6</v>
      </c>
      <c r="D70" s="170" t="s">
        <v>10</v>
      </c>
      <c r="E70" s="170"/>
      <c r="F70" s="170" t="s">
        <v>50</v>
      </c>
      <c r="G70" s="170"/>
      <c r="H70" s="72"/>
      <c r="I70" s="72"/>
      <c r="J70" s="72"/>
      <c r="K70" s="72"/>
      <c r="L70" s="72"/>
      <c r="M70" s="58"/>
    </row>
    <row r="71" spans="1:18" ht="24.75" customHeight="1" x14ac:dyDescent="0.25">
      <c r="B71" s="62"/>
      <c r="C71" s="62"/>
      <c r="D71" s="140"/>
      <c r="E71" s="140"/>
      <c r="F71" s="94">
        <v>45.57</v>
      </c>
      <c r="G71" s="95">
        <v>23.3</v>
      </c>
      <c r="H71" s="72"/>
      <c r="I71" s="72"/>
      <c r="J71" s="72"/>
      <c r="K71" s="72"/>
      <c r="L71" s="72"/>
      <c r="M71" s="58"/>
    </row>
    <row r="72" spans="1:18" ht="25.5" customHeight="1" thickBot="1" x14ac:dyDescent="0.3">
      <c r="B72" s="62"/>
      <c r="C72" s="62"/>
      <c r="D72" s="99" t="s">
        <v>95</v>
      </c>
      <c r="E72" s="142">
        <f>D71*F71</f>
        <v>0</v>
      </c>
      <c r="F72" s="142"/>
      <c r="G72" s="142"/>
      <c r="H72" s="72"/>
      <c r="I72" s="72"/>
      <c r="J72" s="72"/>
      <c r="K72" s="72"/>
      <c r="L72" s="72"/>
      <c r="M72" s="58"/>
    </row>
    <row r="73" spans="1:18" ht="7.5" customHeight="1" x14ac:dyDescent="0.25">
      <c r="B73" s="88"/>
      <c r="C73" s="88"/>
      <c r="D73" s="88"/>
      <c r="E73" s="88"/>
      <c r="F73" s="88"/>
      <c r="G73" s="79"/>
      <c r="H73" s="72"/>
      <c r="I73" s="72"/>
      <c r="J73" s="72"/>
      <c r="K73" s="72"/>
      <c r="L73" s="72"/>
      <c r="M73" s="58"/>
      <c r="N73" s="12" t="s">
        <v>94</v>
      </c>
      <c r="O73" s="161" t="s">
        <v>79</v>
      </c>
      <c r="P73" s="162"/>
      <c r="Q73" s="163"/>
      <c r="R73" s="12" t="s">
        <v>80</v>
      </c>
    </row>
    <row r="74" spans="1:18" ht="19.649999999999999" customHeight="1" x14ac:dyDescent="0.25">
      <c r="B74" s="185" t="s">
        <v>36</v>
      </c>
      <c r="C74" s="185"/>
      <c r="D74" s="185"/>
      <c r="E74" s="185"/>
      <c r="F74" s="185"/>
      <c r="G74" s="185"/>
      <c r="H74" s="72"/>
      <c r="I74" s="72"/>
      <c r="J74" s="72"/>
      <c r="K74" s="72"/>
      <c r="L74" s="72"/>
      <c r="M74" s="58"/>
    </row>
    <row r="75" spans="1:18" ht="30.75" customHeight="1" x14ac:dyDescent="0.25">
      <c r="B75" s="164" t="s">
        <v>20</v>
      </c>
      <c r="C75" s="165"/>
      <c r="D75" s="186" t="s">
        <v>25</v>
      </c>
      <c r="E75" s="186"/>
      <c r="F75" s="186"/>
      <c r="G75" s="186"/>
      <c r="H75" s="72"/>
      <c r="I75" s="72"/>
      <c r="J75" s="72"/>
      <c r="K75" s="72"/>
      <c r="L75" s="72"/>
      <c r="M75" s="58"/>
    </row>
    <row r="76" spans="1:18" ht="23.25" customHeight="1" thickBot="1" x14ac:dyDescent="0.3">
      <c r="B76" s="166">
        <f>IF($D$71&gt;9,$N$73,IF(AND($D$71&gt;0,$D$71&lt;10),$O$73,0))</f>
        <v>0</v>
      </c>
      <c r="C76" s="167"/>
      <c r="D76" s="143" t="s">
        <v>10</v>
      </c>
      <c r="E76" s="143"/>
      <c r="F76" s="143" t="s">
        <v>48</v>
      </c>
      <c r="G76" s="143"/>
      <c r="H76" s="72"/>
      <c r="I76" s="72"/>
      <c r="J76" s="72"/>
      <c r="K76" s="72"/>
      <c r="L76" s="72"/>
      <c r="M76" s="58"/>
      <c r="N76" s="95">
        <v>23.3</v>
      </c>
      <c r="O76" s="95">
        <f>IF(E81=0.5,N76/2,IF(E81=1,0,0))</f>
        <v>0</v>
      </c>
    </row>
    <row r="77" spans="1:18" ht="19.649999999999999" customHeight="1" thickBot="1" x14ac:dyDescent="0.3">
      <c r="B77" s="168"/>
      <c r="C77" s="169"/>
      <c r="D77" s="173">
        <f>D71</f>
        <v>0</v>
      </c>
      <c r="E77" s="173"/>
      <c r="F77" s="96" t="s">
        <v>35</v>
      </c>
      <c r="G77" s="96" t="s">
        <v>114</v>
      </c>
      <c r="H77" s="72"/>
      <c r="I77" s="72"/>
      <c r="J77" s="72"/>
      <c r="K77" s="72"/>
      <c r="L77" s="72"/>
      <c r="M77" s="58"/>
      <c r="N77" s="106">
        <f>F71</f>
        <v>45.57</v>
      </c>
      <c r="O77" s="107">
        <f>IF(E81=0.5,N76/2,IF(E81=1,0,0))</f>
        <v>0</v>
      </c>
    </row>
    <row r="78" spans="1:18" ht="12.75" customHeight="1" x14ac:dyDescent="0.25">
      <c r="B78" s="27"/>
      <c r="C78" s="27"/>
      <c r="D78" s="27"/>
      <c r="E78" s="28"/>
      <c r="F78" s="29"/>
      <c r="G78" s="79"/>
      <c r="H78" s="72"/>
      <c r="I78" s="72"/>
      <c r="J78" s="72"/>
      <c r="K78" s="72"/>
      <c r="L78" s="72"/>
      <c r="M78" s="58"/>
      <c r="O78" s="21"/>
    </row>
    <row r="79" spans="1:18" ht="26.25" customHeight="1" x14ac:dyDescent="0.25">
      <c r="B79" s="144" t="s">
        <v>37</v>
      </c>
      <c r="C79" s="144"/>
      <c r="D79" s="144"/>
      <c r="E79" s="144"/>
      <c r="F79" s="144"/>
      <c r="G79" s="144"/>
      <c r="H79" s="72"/>
      <c r="I79" s="72"/>
      <c r="J79" s="72"/>
      <c r="K79" s="72"/>
      <c r="L79" s="72"/>
      <c r="M79" s="58"/>
    </row>
    <row r="80" spans="1:18" ht="25.5" customHeight="1" x14ac:dyDescent="0.25">
      <c r="B80" s="171" t="s">
        <v>38</v>
      </c>
      <c r="C80" s="172"/>
      <c r="D80" s="20" t="s">
        <v>10</v>
      </c>
      <c r="E80" s="89" t="s">
        <v>39</v>
      </c>
      <c r="F80" s="170" t="s">
        <v>40</v>
      </c>
      <c r="G80" s="170"/>
      <c r="H80" s="72"/>
      <c r="I80" s="72"/>
      <c r="J80" s="72"/>
      <c r="K80" s="72"/>
      <c r="L80" s="72"/>
      <c r="M80" s="58"/>
    </row>
    <row r="81" spans="1:13" ht="23.25" customHeight="1" x14ac:dyDescent="0.25">
      <c r="B81" s="156" t="s">
        <v>51</v>
      </c>
      <c r="C81" s="157"/>
      <c r="D81" s="59"/>
      <c r="E81" s="90">
        <f>IF($D$71=0,0,IF(AND($D$71&gt;0,$D$71&lt;10),0.5,IF($D$71&gt;9,1,0)))</f>
        <v>0</v>
      </c>
      <c r="F81" s="97">
        <f>D81*O77</f>
        <v>0</v>
      </c>
      <c r="G81" s="95">
        <f>D81*O76</f>
        <v>0</v>
      </c>
      <c r="H81" s="72"/>
      <c r="I81" s="72"/>
      <c r="J81" s="72"/>
      <c r="K81" s="72"/>
      <c r="L81" s="72"/>
      <c r="M81" s="58"/>
    </row>
    <row r="82" spans="1:13" ht="31.5" customHeight="1" x14ac:dyDescent="0.25">
      <c r="B82" s="158">
        <f>IF($D$71&gt;9,$R$73,IF(AND($D$71&gt;0,$D$71&lt;10),$Q$71,0))</f>
        <v>0</v>
      </c>
      <c r="C82" s="159"/>
      <c r="D82" s="63" t="s">
        <v>95</v>
      </c>
      <c r="E82" s="187">
        <f>SUM(F81:F81)</f>
        <v>0</v>
      </c>
      <c r="F82" s="187"/>
      <c r="G82" s="187"/>
      <c r="H82" s="72"/>
      <c r="I82" s="72"/>
      <c r="J82" s="72"/>
      <c r="K82" s="72"/>
      <c r="L82" s="72"/>
      <c r="M82" s="58"/>
    </row>
    <row r="83" spans="1:13" ht="8.25" customHeight="1" x14ac:dyDescent="0.25">
      <c r="B83" s="64">
        <f>IF(C77&gt;9,$T$77,0)</f>
        <v>0</v>
      </c>
      <c r="C83" s="64"/>
      <c r="D83" s="64"/>
      <c r="E83" s="64"/>
      <c r="F83" s="64"/>
      <c r="G83" s="72"/>
      <c r="H83" s="72"/>
      <c r="I83" s="72"/>
      <c r="J83" s="72"/>
      <c r="K83" s="72"/>
      <c r="L83" s="72"/>
      <c r="M83" s="58"/>
    </row>
    <row r="84" spans="1:13" ht="31.5" customHeight="1" x14ac:dyDescent="0.25">
      <c r="B84" s="160" t="s">
        <v>57</v>
      </c>
      <c r="C84" s="160"/>
      <c r="D84" s="160"/>
      <c r="E84" s="160"/>
      <c r="F84" s="160"/>
      <c r="G84" s="160"/>
      <c r="H84" s="160"/>
      <c r="I84" s="160"/>
      <c r="J84" s="65"/>
      <c r="K84" s="65"/>
      <c r="L84" s="65"/>
      <c r="M84" s="58"/>
    </row>
    <row r="85" spans="1:13" ht="9.75" customHeight="1" x14ac:dyDescent="0.2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58"/>
    </row>
    <row r="86" spans="1:13" ht="31.2" customHeight="1" x14ac:dyDescent="0.3">
      <c r="A86" s="78"/>
      <c r="B86" s="154" t="s">
        <v>54</v>
      </c>
      <c r="C86" s="155"/>
      <c r="D86" s="155"/>
      <c r="E86" s="155"/>
      <c r="F86" s="155"/>
      <c r="G86" s="155"/>
      <c r="H86" s="69"/>
      <c r="I86" s="69"/>
      <c r="J86" s="69"/>
      <c r="K86" s="69"/>
      <c r="L86" s="69"/>
      <c r="M86" s="58"/>
    </row>
    <row r="87" spans="1:13" ht="31.5" customHeight="1" x14ac:dyDescent="0.3">
      <c r="B87" s="17" t="s">
        <v>0</v>
      </c>
      <c r="C87" s="15" t="s">
        <v>28</v>
      </c>
      <c r="D87" s="189" t="s">
        <v>1</v>
      </c>
      <c r="E87" s="189"/>
      <c r="F87" s="189"/>
      <c r="G87" s="189"/>
      <c r="H87" s="69"/>
      <c r="I87" s="69"/>
      <c r="J87" s="69"/>
      <c r="K87" s="69"/>
      <c r="L87" s="69"/>
      <c r="M87" s="58"/>
    </row>
    <row r="88" spans="1:13" ht="19.649999999999999" customHeight="1" x14ac:dyDescent="0.3">
      <c r="A88" s="109">
        <v>50601308049</v>
      </c>
      <c r="B88" s="18">
        <v>1</v>
      </c>
      <c r="C88" s="49" t="s">
        <v>30</v>
      </c>
      <c r="D88" s="221" t="s">
        <v>5</v>
      </c>
      <c r="E88" s="221"/>
      <c r="F88" s="221"/>
      <c r="G88" s="221"/>
      <c r="H88" s="69"/>
      <c r="I88" s="69"/>
      <c r="J88" s="69"/>
      <c r="K88" s="69"/>
      <c r="L88" s="69"/>
      <c r="M88" s="58"/>
    </row>
    <row r="89" spans="1:13" ht="19.649999999999999" customHeight="1" x14ac:dyDescent="0.3">
      <c r="A89" s="109">
        <v>50602308050</v>
      </c>
      <c r="B89" s="18">
        <v>2</v>
      </c>
      <c r="C89" s="49" t="s">
        <v>31</v>
      </c>
      <c r="D89" s="221" t="s">
        <v>62</v>
      </c>
      <c r="E89" s="221"/>
      <c r="F89" s="221"/>
      <c r="G89" s="221"/>
      <c r="H89" s="69"/>
      <c r="I89" s="69"/>
      <c r="J89" s="69"/>
      <c r="K89" s="69"/>
      <c r="L89" s="69"/>
      <c r="M89" s="58"/>
    </row>
    <row r="90" spans="1:13" ht="19.649999999999999" customHeight="1" x14ac:dyDescent="0.3">
      <c r="A90" s="109">
        <v>50603308051</v>
      </c>
      <c r="B90" s="18">
        <v>3</v>
      </c>
      <c r="C90" s="49" t="s">
        <v>58</v>
      </c>
      <c r="D90" s="221" t="s">
        <v>11</v>
      </c>
      <c r="E90" s="221"/>
      <c r="F90" s="221"/>
      <c r="G90" s="221"/>
      <c r="H90" s="69"/>
      <c r="I90" s="69"/>
      <c r="J90" s="69"/>
      <c r="K90" s="69"/>
      <c r="L90" s="69"/>
      <c r="M90" s="58"/>
    </row>
    <row r="91" spans="1:13" ht="19.649999999999999" customHeight="1" x14ac:dyDescent="0.3">
      <c r="A91" s="109">
        <v>50607308052</v>
      </c>
      <c r="B91" s="18">
        <v>4</v>
      </c>
      <c r="C91" s="49" t="s">
        <v>32</v>
      </c>
      <c r="D91" s="221" t="s">
        <v>44</v>
      </c>
      <c r="E91" s="221"/>
      <c r="F91" s="221"/>
      <c r="G91" s="221"/>
      <c r="H91" s="69"/>
      <c r="I91" s="69"/>
      <c r="J91" s="69"/>
      <c r="K91" s="69"/>
      <c r="L91" s="69"/>
      <c r="M91" s="58"/>
    </row>
    <row r="92" spans="1:13" ht="19.649999999999999" customHeight="1" x14ac:dyDescent="0.3">
      <c r="A92" s="109">
        <v>50605308053</v>
      </c>
      <c r="B92" s="18">
        <v>5</v>
      </c>
      <c r="C92" s="49" t="s">
        <v>33</v>
      </c>
      <c r="D92" s="221" t="s">
        <v>29</v>
      </c>
      <c r="E92" s="221"/>
      <c r="F92" s="221"/>
      <c r="G92" s="221">
        <v>23</v>
      </c>
      <c r="H92" s="69"/>
      <c r="I92" s="69"/>
      <c r="J92" s="69"/>
      <c r="K92" s="69"/>
      <c r="L92" s="69"/>
      <c r="M92" s="58"/>
    </row>
    <row r="93" spans="1:13" ht="26.25" customHeight="1" x14ac:dyDescent="0.3">
      <c r="B93" s="136" t="s">
        <v>6</v>
      </c>
      <c r="C93" s="137"/>
      <c r="D93" s="136" t="s">
        <v>10</v>
      </c>
      <c r="E93" s="137"/>
      <c r="F93" s="188" t="s">
        <v>50</v>
      </c>
      <c r="G93" s="188"/>
      <c r="H93" s="69"/>
      <c r="I93" s="69"/>
      <c r="J93" s="69"/>
      <c r="K93" s="69"/>
      <c r="L93" s="69"/>
      <c r="M93" s="58"/>
    </row>
    <row r="94" spans="1:13" ht="30.75" customHeight="1" x14ac:dyDescent="0.3">
      <c r="B94" s="138">
        <f>IF($D$94&gt;9,$N$73,IF(AND($D$94&gt;0,$D$94&lt;10),$O$73,0))</f>
        <v>0</v>
      </c>
      <c r="C94" s="138"/>
      <c r="D94" s="140"/>
      <c r="E94" s="140"/>
      <c r="F94" s="94">
        <v>45.57</v>
      </c>
      <c r="G94" s="95">
        <v>23.3</v>
      </c>
      <c r="H94" s="69">
        <v>23</v>
      </c>
      <c r="I94" s="69"/>
      <c r="J94" s="69"/>
      <c r="K94" s="69"/>
      <c r="L94" s="69"/>
      <c r="M94" s="58"/>
    </row>
    <row r="95" spans="1:13" ht="30.75" customHeight="1" x14ac:dyDescent="0.3">
      <c r="B95" s="139"/>
      <c r="C95" s="139"/>
      <c r="D95" s="141" t="s">
        <v>95</v>
      </c>
      <c r="E95" s="141"/>
      <c r="F95" s="142">
        <f>D94*F94</f>
        <v>0</v>
      </c>
      <c r="G95" s="142"/>
      <c r="H95" s="69"/>
      <c r="I95" s="69"/>
      <c r="J95" s="69"/>
      <c r="K95" s="69"/>
      <c r="L95" s="69"/>
      <c r="M95" s="58"/>
    </row>
    <row r="96" spans="1:13" ht="6" customHeight="1" x14ac:dyDescent="0.3">
      <c r="B96" s="98"/>
      <c r="C96" s="98"/>
      <c r="D96" s="98"/>
      <c r="E96" s="67"/>
      <c r="F96" s="67"/>
      <c r="G96" s="69"/>
      <c r="H96" s="69"/>
      <c r="I96" s="69"/>
      <c r="J96" s="69"/>
      <c r="K96" s="69"/>
      <c r="L96" s="69"/>
      <c r="M96" s="58"/>
    </row>
    <row r="97" spans="1:18" ht="15" customHeight="1" x14ac:dyDescent="0.3">
      <c r="B97" s="67"/>
      <c r="C97" s="67"/>
      <c r="D97" s="67"/>
      <c r="E97" s="67"/>
      <c r="F97" s="67"/>
      <c r="G97" s="69"/>
      <c r="H97" s="69"/>
      <c r="I97" s="69"/>
      <c r="J97" s="69"/>
      <c r="K97" s="69"/>
      <c r="L97" s="69"/>
      <c r="M97" s="58"/>
    </row>
    <row r="98" spans="1:18" ht="5.25" customHeight="1" x14ac:dyDescent="0.3">
      <c r="B98" s="67"/>
      <c r="C98" s="67"/>
      <c r="D98" s="67"/>
      <c r="E98" s="67"/>
      <c r="F98" s="67"/>
      <c r="G98" s="69"/>
      <c r="H98" s="69"/>
      <c r="I98" s="69"/>
      <c r="J98" s="69"/>
      <c r="K98" s="69"/>
      <c r="L98" s="69"/>
      <c r="M98" s="58"/>
    </row>
    <row r="99" spans="1:18" ht="27.75" customHeight="1" x14ac:dyDescent="0.3">
      <c r="B99" s="144" t="s">
        <v>37</v>
      </c>
      <c r="C99" s="144"/>
      <c r="D99" s="144"/>
      <c r="E99" s="144"/>
      <c r="F99" s="144"/>
      <c r="G99" s="144"/>
      <c r="H99" s="69"/>
      <c r="I99" s="69"/>
      <c r="J99" s="69"/>
      <c r="K99" s="69"/>
      <c r="L99" s="69"/>
      <c r="M99" s="58"/>
    </row>
    <row r="100" spans="1:18" ht="27" customHeight="1" x14ac:dyDescent="0.3">
      <c r="B100" s="145" t="s">
        <v>38</v>
      </c>
      <c r="C100" s="146"/>
      <c r="D100" s="22" t="s">
        <v>10</v>
      </c>
      <c r="E100" s="91" t="s">
        <v>39</v>
      </c>
      <c r="F100" s="143" t="s">
        <v>40</v>
      </c>
      <c r="G100" s="143"/>
      <c r="H100" s="69"/>
      <c r="I100" s="69"/>
      <c r="J100" s="69"/>
      <c r="K100" s="69"/>
      <c r="L100" s="69"/>
      <c r="M100" s="58"/>
      <c r="N100" s="95">
        <v>23.3</v>
      </c>
      <c r="O100" s="95">
        <f>IF(E101=0.5,N100/2,IF(E101=1,0,0))</f>
        <v>0</v>
      </c>
    </row>
    <row r="101" spans="1:18" ht="26.25" customHeight="1" x14ac:dyDescent="0.3">
      <c r="B101" s="150" t="s">
        <v>54</v>
      </c>
      <c r="C101" s="151"/>
      <c r="D101" s="24"/>
      <c r="E101" s="92">
        <f>IF($D$94=0,0,IF(AND($D$94&gt;0,$D$94&lt;10),0.5,IF($D$94&gt;9,1,0)))</f>
        <v>0</v>
      </c>
      <c r="F101" s="93">
        <f>D101*O101</f>
        <v>0</v>
      </c>
      <c r="G101" s="95">
        <f>D101*O100</f>
        <v>0</v>
      </c>
      <c r="H101" s="69"/>
      <c r="I101" s="69"/>
      <c r="J101" s="69"/>
      <c r="K101" s="69"/>
      <c r="L101" s="69"/>
      <c r="M101" s="58"/>
      <c r="N101" s="57">
        <f>F94</f>
        <v>45.57</v>
      </c>
      <c r="O101" s="57">
        <f>IF(E101=0.5,N101/2,IF(E101=1,0,0))</f>
        <v>0</v>
      </c>
    </row>
    <row r="102" spans="1:18" ht="31.5" customHeight="1" x14ac:dyDescent="0.3">
      <c r="B102" s="152">
        <f>IF($D$94&gt;9,$R$73,IF(AND($D$598&gt;0,$D$94&lt;10),#REF!,0))</f>
        <v>0</v>
      </c>
      <c r="C102" s="153"/>
      <c r="D102" s="148" t="s">
        <v>97</v>
      </c>
      <c r="E102" s="149"/>
      <c r="F102" s="147">
        <f>SUM(F101:F101)</f>
        <v>0</v>
      </c>
      <c r="G102" s="147"/>
      <c r="H102" s="69"/>
      <c r="I102" s="69"/>
      <c r="J102" s="69"/>
      <c r="K102" s="69"/>
      <c r="L102" s="69"/>
      <c r="M102" s="58"/>
    </row>
    <row r="103" spans="1:18" ht="15.75" customHeight="1" x14ac:dyDescent="0.3">
      <c r="B103" s="70"/>
      <c r="C103" s="70"/>
      <c r="D103" s="70"/>
      <c r="E103" s="70"/>
      <c r="F103" s="70"/>
      <c r="G103" s="69"/>
      <c r="H103" s="69"/>
      <c r="I103" s="69"/>
      <c r="J103" s="69"/>
      <c r="K103" s="69"/>
      <c r="L103" s="69"/>
      <c r="M103" s="58"/>
    </row>
    <row r="104" spans="1:18" ht="27.75" customHeight="1" x14ac:dyDescent="0.25">
      <c r="B104" s="135" t="s">
        <v>64</v>
      </c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71"/>
      <c r="O104" s="71"/>
      <c r="P104" s="71"/>
    </row>
    <row r="105" spans="1:18" s="5" customFormat="1" ht="72" customHeight="1" x14ac:dyDescent="0.3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8"/>
      <c r="M105" s="58"/>
    </row>
    <row r="106" spans="1:18" ht="24.9" customHeight="1" x14ac:dyDescent="0.25">
      <c r="B106" s="113" t="s">
        <v>107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5"/>
      <c r="N106" s="58"/>
    </row>
    <row r="107" spans="1:18" ht="30.75" customHeight="1" x14ac:dyDescent="0.25">
      <c r="B107" s="120" t="s">
        <v>0</v>
      </c>
      <c r="C107" s="120" t="s">
        <v>12</v>
      </c>
      <c r="D107" s="122" t="s">
        <v>1</v>
      </c>
      <c r="E107" s="116" t="s">
        <v>7</v>
      </c>
      <c r="F107" s="117"/>
      <c r="G107" s="127" t="s">
        <v>10</v>
      </c>
      <c r="H107" s="129" t="s">
        <v>61</v>
      </c>
      <c r="I107" s="124" t="s">
        <v>45</v>
      </c>
      <c r="J107" s="125"/>
      <c r="K107" s="125"/>
      <c r="L107" s="126"/>
      <c r="M107" s="133" t="s">
        <v>46</v>
      </c>
      <c r="N107" s="58"/>
    </row>
    <row r="108" spans="1:18" ht="31.2" x14ac:dyDescent="0.25">
      <c r="A108" s="60" t="s">
        <v>113</v>
      </c>
      <c r="B108" s="121"/>
      <c r="C108" s="121"/>
      <c r="D108" s="123"/>
      <c r="E108" s="118"/>
      <c r="F108" s="119"/>
      <c r="G108" s="128"/>
      <c r="H108" s="130"/>
      <c r="I108" s="15" t="s">
        <v>10</v>
      </c>
      <c r="J108" s="25" t="s">
        <v>47</v>
      </c>
      <c r="K108" s="131" t="s">
        <v>48</v>
      </c>
      <c r="L108" s="132"/>
      <c r="M108" s="134"/>
      <c r="N108" s="58"/>
      <c r="O108" s="23" t="s">
        <v>7</v>
      </c>
    </row>
    <row r="109" spans="1:18" ht="15.75" customHeight="1" x14ac:dyDescent="0.25">
      <c r="A109">
        <v>50601108042</v>
      </c>
      <c r="B109" s="19">
        <v>1</v>
      </c>
      <c r="C109" s="31" t="s">
        <v>15</v>
      </c>
      <c r="D109" s="44" t="s">
        <v>34</v>
      </c>
      <c r="E109" s="30">
        <v>12.16</v>
      </c>
      <c r="F109" s="95">
        <v>6.22</v>
      </c>
      <c r="G109" s="32"/>
      <c r="H109" s="30">
        <f t="shared" ref="H109:H131" si="0">E109*G109-(E109*G109*20/100)</f>
        <v>0</v>
      </c>
      <c r="I109" s="32"/>
      <c r="J109" s="33">
        <f>IF(I109=0,0,IF(AND(G109&gt;0,G109&lt;10),0.5,IF(G109&gt;9,1,0)))</f>
        <v>0</v>
      </c>
      <c r="K109" s="48">
        <f>I109*P109</f>
        <v>0</v>
      </c>
      <c r="L109" s="95">
        <f>I109*R109</f>
        <v>0</v>
      </c>
      <c r="M109" s="30">
        <f>H109+K109</f>
        <v>0</v>
      </c>
      <c r="N109" s="58"/>
      <c r="O109" s="30">
        <f t="shared" ref="O109:O131" si="1">E109</f>
        <v>12.16</v>
      </c>
      <c r="P109" s="3">
        <f t="shared" ref="P109:P131" si="2">IF(J109=0.5,E109/2,IF(J109=1,0,0))</f>
        <v>0</v>
      </c>
      <c r="Q109" s="102">
        <f>F109</f>
        <v>6.22</v>
      </c>
      <c r="R109" s="3">
        <f>IF(J109=0.5,Q109/2,IF(J109=1,0,0))</f>
        <v>0</v>
      </c>
    </row>
    <row r="110" spans="1:18" ht="15.75" customHeight="1" x14ac:dyDescent="0.25">
      <c r="A110">
        <v>50602108043</v>
      </c>
      <c r="B110" s="19">
        <v>2</v>
      </c>
      <c r="C110" s="31" t="s">
        <v>17</v>
      </c>
      <c r="D110" s="44" t="s">
        <v>41</v>
      </c>
      <c r="E110" s="30">
        <v>12.16</v>
      </c>
      <c r="F110" s="95">
        <v>6.22</v>
      </c>
      <c r="G110" s="32"/>
      <c r="H110" s="30">
        <f t="shared" si="0"/>
        <v>0</v>
      </c>
      <c r="I110" s="32"/>
      <c r="J110" s="33">
        <f t="shared" ref="J110:J131" si="3">IF(I110=0,0,IF(AND(G110&gt;0,G110&lt;10),0.5,IF(G110&gt;9,1,0)))</f>
        <v>0</v>
      </c>
      <c r="K110" s="48">
        <f t="shared" ref="K110:K131" si="4">I110*P110</f>
        <v>0</v>
      </c>
      <c r="L110" s="95">
        <f t="shared" ref="L110:L131" si="5">I110*R110</f>
        <v>0</v>
      </c>
      <c r="M110" s="30">
        <f t="shared" ref="M110:M131" si="6">H110+K110</f>
        <v>0</v>
      </c>
      <c r="N110" s="58"/>
      <c r="O110" s="30">
        <f t="shared" si="1"/>
        <v>12.16</v>
      </c>
      <c r="P110" s="3">
        <f t="shared" si="2"/>
        <v>0</v>
      </c>
      <c r="Q110" s="102">
        <f t="shared" ref="Q110:Q131" si="7">F110</f>
        <v>6.22</v>
      </c>
      <c r="R110" s="3">
        <f t="shared" ref="R110:R131" si="8">IF(J110=0.5,Q110/2,IF(J110=1,0,0))</f>
        <v>0</v>
      </c>
    </row>
    <row r="111" spans="1:18" ht="15.75" customHeight="1" x14ac:dyDescent="0.25">
      <c r="A111">
        <v>50603108044</v>
      </c>
      <c r="B111" s="19">
        <v>3</v>
      </c>
      <c r="C111" s="31" t="s">
        <v>18</v>
      </c>
      <c r="D111" s="44" t="s">
        <v>42</v>
      </c>
      <c r="E111" s="30">
        <v>11.47</v>
      </c>
      <c r="F111" s="95">
        <v>5.86</v>
      </c>
      <c r="G111" s="32"/>
      <c r="H111" s="30">
        <f t="shared" si="0"/>
        <v>0</v>
      </c>
      <c r="I111" s="32"/>
      <c r="J111" s="33">
        <f t="shared" si="3"/>
        <v>0</v>
      </c>
      <c r="K111" s="48">
        <f t="shared" si="4"/>
        <v>0</v>
      </c>
      <c r="L111" s="95">
        <f t="shared" si="5"/>
        <v>0</v>
      </c>
      <c r="M111" s="30">
        <f t="shared" si="6"/>
        <v>0</v>
      </c>
      <c r="N111" s="58"/>
      <c r="O111" s="30">
        <f t="shared" si="1"/>
        <v>11.47</v>
      </c>
      <c r="P111" s="3">
        <f t="shared" si="2"/>
        <v>0</v>
      </c>
      <c r="Q111" s="102">
        <f t="shared" si="7"/>
        <v>5.86</v>
      </c>
      <c r="R111" s="3">
        <f t="shared" si="8"/>
        <v>0</v>
      </c>
    </row>
    <row r="112" spans="1:18" ht="15.75" customHeight="1" x14ac:dyDescent="0.25">
      <c r="A112">
        <v>50607108045</v>
      </c>
      <c r="B112" s="19">
        <v>4</v>
      </c>
      <c r="C112" s="31" t="s">
        <v>19</v>
      </c>
      <c r="D112" s="44" t="s">
        <v>43</v>
      </c>
      <c r="E112" s="30">
        <v>11.06</v>
      </c>
      <c r="F112" s="95">
        <v>5.65</v>
      </c>
      <c r="G112" s="32"/>
      <c r="H112" s="30">
        <f t="shared" si="0"/>
        <v>0</v>
      </c>
      <c r="I112" s="32"/>
      <c r="J112" s="33">
        <f t="shared" si="3"/>
        <v>0</v>
      </c>
      <c r="K112" s="48">
        <f t="shared" si="4"/>
        <v>0</v>
      </c>
      <c r="L112" s="95">
        <f t="shared" si="5"/>
        <v>0</v>
      </c>
      <c r="M112" s="30">
        <f t="shared" si="6"/>
        <v>0</v>
      </c>
      <c r="N112" s="58"/>
      <c r="O112" s="30">
        <f t="shared" si="1"/>
        <v>11.06</v>
      </c>
      <c r="P112" s="3">
        <f t="shared" si="2"/>
        <v>0</v>
      </c>
      <c r="Q112" s="102">
        <f t="shared" si="7"/>
        <v>5.65</v>
      </c>
      <c r="R112" s="3">
        <f t="shared" si="8"/>
        <v>0</v>
      </c>
    </row>
    <row r="113" spans="1:18" ht="15.75" customHeight="1" x14ac:dyDescent="0.25">
      <c r="A113">
        <v>50605108046</v>
      </c>
      <c r="B113" s="19">
        <v>5</v>
      </c>
      <c r="C113" s="31" t="s">
        <v>26</v>
      </c>
      <c r="D113" s="44" t="s">
        <v>24</v>
      </c>
      <c r="E113" s="30">
        <v>9.1300000000000008</v>
      </c>
      <c r="F113" s="95">
        <v>4.67</v>
      </c>
      <c r="G113" s="32"/>
      <c r="H113" s="30">
        <f t="shared" si="0"/>
        <v>0</v>
      </c>
      <c r="I113" s="32"/>
      <c r="J113" s="33">
        <f t="shared" si="3"/>
        <v>0</v>
      </c>
      <c r="K113" s="48">
        <f t="shared" si="4"/>
        <v>0</v>
      </c>
      <c r="L113" s="95">
        <f t="shared" si="5"/>
        <v>0</v>
      </c>
      <c r="M113" s="30">
        <f t="shared" si="6"/>
        <v>0</v>
      </c>
      <c r="N113" s="58"/>
      <c r="O113" s="30">
        <f t="shared" si="1"/>
        <v>9.1300000000000008</v>
      </c>
      <c r="P113" s="3">
        <f t="shared" si="2"/>
        <v>0</v>
      </c>
      <c r="Q113" s="102">
        <f t="shared" si="7"/>
        <v>4.67</v>
      </c>
      <c r="R113" s="3">
        <f t="shared" si="8"/>
        <v>0</v>
      </c>
    </row>
    <row r="114" spans="1:18" ht="27.6" x14ac:dyDescent="0.25">
      <c r="A114">
        <v>50605118047</v>
      </c>
      <c r="B114" s="19">
        <v>6</v>
      </c>
      <c r="C114" s="31" t="s">
        <v>27</v>
      </c>
      <c r="D114" s="44" t="s">
        <v>24</v>
      </c>
      <c r="E114" s="30">
        <v>9.1300000000000008</v>
      </c>
      <c r="F114" s="95">
        <v>4.67</v>
      </c>
      <c r="G114" s="32"/>
      <c r="H114" s="30">
        <f t="shared" si="0"/>
        <v>0</v>
      </c>
      <c r="I114" s="32"/>
      <c r="J114" s="33">
        <f t="shared" si="3"/>
        <v>0</v>
      </c>
      <c r="K114" s="48">
        <f t="shared" si="4"/>
        <v>0</v>
      </c>
      <c r="L114" s="95">
        <f t="shared" si="5"/>
        <v>0</v>
      </c>
      <c r="M114" s="30">
        <f t="shared" si="6"/>
        <v>0</v>
      </c>
      <c r="N114" s="58"/>
      <c r="O114" s="30">
        <f t="shared" si="1"/>
        <v>9.1300000000000008</v>
      </c>
      <c r="P114" s="3">
        <f t="shared" si="2"/>
        <v>0</v>
      </c>
      <c r="Q114" s="102">
        <f t="shared" si="7"/>
        <v>4.67</v>
      </c>
      <c r="R114" s="3">
        <f t="shared" si="8"/>
        <v>0</v>
      </c>
    </row>
    <row r="115" spans="1:18" ht="15.75" customHeight="1" x14ac:dyDescent="0.25">
      <c r="A115">
        <v>50601308049</v>
      </c>
      <c r="B115" s="19">
        <v>7</v>
      </c>
      <c r="C115" s="34" t="s">
        <v>30</v>
      </c>
      <c r="D115" s="45" t="s">
        <v>5</v>
      </c>
      <c r="E115" s="30">
        <v>12.66</v>
      </c>
      <c r="F115" s="95">
        <v>6.47</v>
      </c>
      <c r="G115" s="32"/>
      <c r="H115" s="30">
        <f t="shared" si="0"/>
        <v>0</v>
      </c>
      <c r="I115" s="32"/>
      <c r="J115" s="33">
        <f t="shared" si="3"/>
        <v>0</v>
      </c>
      <c r="K115" s="48">
        <f t="shared" si="4"/>
        <v>0</v>
      </c>
      <c r="L115" s="95">
        <f t="shared" si="5"/>
        <v>0</v>
      </c>
      <c r="M115" s="30">
        <f t="shared" si="6"/>
        <v>0</v>
      </c>
      <c r="N115" s="58"/>
      <c r="O115" s="30">
        <f t="shared" si="1"/>
        <v>12.66</v>
      </c>
      <c r="P115" s="3">
        <f t="shared" si="2"/>
        <v>0</v>
      </c>
      <c r="Q115" s="102">
        <f t="shared" si="7"/>
        <v>6.47</v>
      </c>
      <c r="R115" s="3">
        <f t="shared" si="8"/>
        <v>0</v>
      </c>
    </row>
    <row r="116" spans="1:18" ht="15.75" customHeight="1" x14ac:dyDescent="0.25">
      <c r="A116">
        <v>50602308050</v>
      </c>
      <c r="B116" s="19">
        <v>8</v>
      </c>
      <c r="C116" s="34" t="s">
        <v>31</v>
      </c>
      <c r="D116" s="45" t="s">
        <v>63</v>
      </c>
      <c r="E116" s="30">
        <v>12.66</v>
      </c>
      <c r="F116" s="95">
        <v>6.47</v>
      </c>
      <c r="G116" s="32"/>
      <c r="H116" s="30">
        <f t="shared" si="0"/>
        <v>0</v>
      </c>
      <c r="I116" s="32"/>
      <c r="J116" s="33">
        <f t="shared" si="3"/>
        <v>0</v>
      </c>
      <c r="K116" s="48">
        <f t="shared" si="4"/>
        <v>0</v>
      </c>
      <c r="L116" s="95">
        <f t="shared" si="5"/>
        <v>0</v>
      </c>
      <c r="M116" s="30">
        <f t="shared" si="6"/>
        <v>0</v>
      </c>
      <c r="N116" s="58"/>
      <c r="O116" s="30">
        <f t="shared" si="1"/>
        <v>12.66</v>
      </c>
      <c r="P116" s="3">
        <f t="shared" si="2"/>
        <v>0</v>
      </c>
      <c r="Q116" s="102">
        <f t="shared" si="7"/>
        <v>6.47</v>
      </c>
      <c r="R116" s="3">
        <f t="shared" si="8"/>
        <v>0</v>
      </c>
    </row>
    <row r="117" spans="1:18" ht="15.75" customHeight="1" x14ac:dyDescent="0.25">
      <c r="A117">
        <v>50603308051</v>
      </c>
      <c r="B117" s="19">
        <v>9</v>
      </c>
      <c r="C117" s="34" t="s">
        <v>58</v>
      </c>
      <c r="D117" s="45" t="s">
        <v>11</v>
      </c>
      <c r="E117" s="30">
        <v>12.23</v>
      </c>
      <c r="F117" s="95">
        <v>6.25</v>
      </c>
      <c r="G117" s="32"/>
      <c r="H117" s="30">
        <f t="shared" si="0"/>
        <v>0</v>
      </c>
      <c r="I117" s="32"/>
      <c r="J117" s="33">
        <f t="shared" si="3"/>
        <v>0</v>
      </c>
      <c r="K117" s="48">
        <f t="shared" si="4"/>
        <v>0</v>
      </c>
      <c r="L117" s="95">
        <f t="shared" si="5"/>
        <v>0</v>
      </c>
      <c r="M117" s="30">
        <f t="shared" si="6"/>
        <v>0</v>
      </c>
      <c r="N117" s="58"/>
      <c r="O117" s="30">
        <f t="shared" si="1"/>
        <v>12.23</v>
      </c>
      <c r="P117" s="3">
        <f t="shared" si="2"/>
        <v>0</v>
      </c>
      <c r="Q117" s="102">
        <f t="shared" si="7"/>
        <v>6.25</v>
      </c>
      <c r="R117" s="3">
        <f t="shared" si="8"/>
        <v>0</v>
      </c>
    </row>
    <row r="118" spans="1:18" ht="15.75" customHeight="1" x14ac:dyDescent="0.25">
      <c r="A118">
        <v>50607308052</v>
      </c>
      <c r="B118" s="19">
        <v>10</v>
      </c>
      <c r="C118" s="34" t="s">
        <v>32</v>
      </c>
      <c r="D118" s="45" t="s">
        <v>44</v>
      </c>
      <c r="E118" s="30">
        <v>12.53</v>
      </c>
      <c r="F118" s="95">
        <v>6.41</v>
      </c>
      <c r="G118" s="32"/>
      <c r="H118" s="30">
        <f t="shared" si="0"/>
        <v>0</v>
      </c>
      <c r="I118" s="32"/>
      <c r="J118" s="33">
        <f t="shared" si="3"/>
        <v>0</v>
      </c>
      <c r="K118" s="48">
        <f t="shared" si="4"/>
        <v>0</v>
      </c>
      <c r="L118" s="95">
        <f t="shared" si="5"/>
        <v>0</v>
      </c>
      <c r="M118" s="30">
        <f t="shared" si="6"/>
        <v>0</v>
      </c>
      <c r="N118" s="58"/>
      <c r="O118" s="30">
        <f t="shared" si="1"/>
        <v>12.53</v>
      </c>
      <c r="P118" s="3">
        <f t="shared" si="2"/>
        <v>0</v>
      </c>
      <c r="Q118" s="102">
        <f t="shared" si="7"/>
        <v>6.41</v>
      </c>
      <c r="R118" s="3">
        <f t="shared" si="8"/>
        <v>0</v>
      </c>
    </row>
    <row r="119" spans="1:18" ht="15.75" customHeight="1" x14ac:dyDescent="0.25">
      <c r="A119">
        <v>50605308053</v>
      </c>
      <c r="B119" s="19">
        <v>11</v>
      </c>
      <c r="C119" s="34" t="s">
        <v>33</v>
      </c>
      <c r="D119" s="45" t="s">
        <v>29</v>
      </c>
      <c r="E119" s="30">
        <v>15.03</v>
      </c>
      <c r="F119" s="95">
        <v>7.68</v>
      </c>
      <c r="G119" s="32"/>
      <c r="H119" s="30">
        <f t="shared" si="0"/>
        <v>0</v>
      </c>
      <c r="I119" s="32"/>
      <c r="J119" s="33">
        <f t="shared" si="3"/>
        <v>0</v>
      </c>
      <c r="K119" s="48">
        <f t="shared" si="4"/>
        <v>0</v>
      </c>
      <c r="L119" s="95">
        <f t="shared" si="5"/>
        <v>0</v>
      </c>
      <c r="M119" s="30">
        <f t="shared" si="6"/>
        <v>0</v>
      </c>
      <c r="N119" s="58"/>
      <c r="O119" s="30">
        <f t="shared" si="1"/>
        <v>15.03</v>
      </c>
      <c r="P119" s="3">
        <f t="shared" si="2"/>
        <v>0</v>
      </c>
      <c r="Q119" s="102">
        <f t="shared" si="7"/>
        <v>7.68</v>
      </c>
      <c r="R119" s="3">
        <f t="shared" si="8"/>
        <v>0</v>
      </c>
    </row>
    <row r="120" spans="1:18" ht="27.6" x14ac:dyDescent="0.25">
      <c r="A120">
        <v>50610108048</v>
      </c>
      <c r="B120" s="19">
        <v>12</v>
      </c>
      <c r="C120" s="34" t="s">
        <v>78</v>
      </c>
      <c r="D120" s="45" t="s">
        <v>34</v>
      </c>
      <c r="E120" s="30">
        <v>8.81</v>
      </c>
      <c r="F120" s="95">
        <v>4.5</v>
      </c>
      <c r="G120" s="32"/>
      <c r="H120" s="30">
        <f t="shared" si="0"/>
        <v>0</v>
      </c>
      <c r="I120" s="32"/>
      <c r="J120" s="33">
        <f t="shared" si="3"/>
        <v>0</v>
      </c>
      <c r="K120" s="48">
        <f t="shared" si="4"/>
        <v>0</v>
      </c>
      <c r="L120" s="95">
        <f t="shared" si="5"/>
        <v>0</v>
      </c>
      <c r="M120" s="30">
        <f t="shared" si="6"/>
        <v>0</v>
      </c>
      <c r="N120" s="58"/>
      <c r="O120" s="30">
        <f t="shared" si="1"/>
        <v>8.81</v>
      </c>
      <c r="P120" s="3">
        <f t="shared" si="2"/>
        <v>0</v>
      </c>
      <c r="Q120" s="102">
        <f t="shared" si="7"/>
        <v>4.5</v>
      </c>
      <c r="R120" s="3">
        <f t="shared" si="8"/>
        <v>0</v>
      </c>
    </row>
    <row r="121" spans="1:18" ht="27.6" x14ac:dyDescent="0.25">
      <c r="A121">
        <v>50601119354</v>
      </c>
      <c r="B121" s="19">
        <v>13</v>
      </c>
      <c r="C121" s="34" t="s">
        <v>108</v>
      </c>
      <c r="D121" s="45" t="s">
        <v>34</v>
      </c>
      <c r="E121" s="30">
        <v>7.9</v>
      </c>
      <c r="F121" s="95">
        <v>4.04</v>
      </c>
      <c r="G121" s="32"/>
      <c r="H121" s="30">
        <f t="shared" si="0"/>
        <v>0</v>
      </c>
      <c r="I121" s="32"/>
      <c r="J121" s="33">
        <f t="shared" si="3"/>
        <v>0</v>
      </c>
      <c r="K121" s="48">
        <f t="shared" si="4"/>
        <v>0</v>
      </c>
      <c r="L121" s="95">
        <f t="shared" si="5"/>
        <v>0</v>
      </c>
      <c r="M121" s="30">
        <f t="shared" si="6"/>
        <v>0</v>
      </c>
      <c r="N121" s="58"/>
      <c r="O121" s="30">
        <f t="shared" si="1"/>
        <v>7.9</v>
      </c>
      <c r="P121" s="3">
        <f t="shared" si="2"/>
        <v>0</v>
      </c>
      <c r="Q121" s="102">
        <f t="shared" si="7"/>
        <v>4.04</v>
      </c>
      <c r="R121" s="3">
        <f t="shared" si="8"/>
        <v>0</v>
      </c>
    </row>
    <row r="122" spans="1:18" ht="27.6" x14ac:dyDescent="0.25">
      <c r="A122">
        <v>50601129376</v>
      </c>
      <c r="B122" s="19">
        <v>14</v>
      </c>
      <c r="C122" s="34" t="s">
        <v>112</v>
      </c>
      <c r="D122" s="45" t="s">
        <v>34</v>
      </c>
      <c r="E122" s="30">
        <v>5.9</v>
      </c>
      <c r="F122" s="95">
        <v>3.02</v>
      </c>
      <c r="G122" s="32"/>
      <c r="H122" s="30">
        <f t="shared" si="0"/>
        <v>0</v>
      </c>
      <c r="I122" s="32"/>
      <c r="J122" s="33">
        <f t="shared" si="3"/>
        <v>0</v>
      </c>
      <c r="K122" s="48">
        <f t="shared" si="4"/>
        <v>0</v>
      </c>
      <c r="L122" s="95">
        <f t="shared" si="5"/>
        <v>0</v>
      </c>
      <c r="M122" s="30">
        <f t="shared" si="6"/>
        <v>0</v>
      </c>
      <c r="N122" s="58"/>
      <c r="O122" s="30">
        <f t="shared" si="1"/>
        <v>5.9</v>
      </c>
      <c r="P122" s="3">
        <f t="shared" si="2"/>
        <v>0</v>
      </c>
      <c r="Q122" s="102">
        <f t="shared" si="7"/>
        <v>3.02</v>
      </c>
      <c r="R122" s="3">
        <f t="shared" si="8"/>
        <v>0</v>
      </c>
    </row>
    <row r="123" spans="1:18" ht="30.75" customHeight="1" x14ac:dyDescent="0.25">
      <c r="A123">
        <v>20103159370</v>
      </c>
      <c r="B123" s="110">
        <v>15</v>
      </c>
      <c r="C123" s="34" t="s">
        <v>109</v>
      </c>
      <c r="D123" s="47" t="s">
        <v>110</v>
      </c>
      <c r="E123" s="30">
        <v>15</v>
      </c>
      <c r="F123" s="95">
        <v>7.67</v>
      </c>
      <c r="G123" s="32"/>
      <c r="H123" s="30">
        <f t="shared" si="0"/>
        <v>0</v>
      </c>
      <c r="I123" s="32"/>
      <c r="J123" s="111">
        <f t="shared" si="3"/>
        <v>0</v>
      </c>
      <c r="K123" s="48">
        <f t="shared" si="4"/>
        <v>0</v>
      </c>
      <c r="L123" s="95">
        <f t="shared" si="5"/>
        <v>0</v>
      </c>
      <c r="M123" s="30">
        <f t="shared" si="6"/>
        <v>0</v>
      </c>
      <c r="N123" s="58"/>
      <c r="O123" s="30">
        <f t="shared" si="1"/>
        <v>15</v>
      </c>
      <c r="P123" s="3">
        <f t="shared" si="2"/>
        <v>0</v>
      </c>
      <c r="Q123" s="102">
        <f t="shared" si="7"/>
        <v>7.67</v>
      </c>
      <c r="R123" s="3">
        <f t="shared" si="8"/>
        <v>0</v>
      </c>
    </row>
    <row r="124" spans="1:18" s="6" customFormat="1" ht="27.6" x14ac:dyDescent="0.25">
      <c r="A124">
        <v>50601408855</v>
      </c>
      <c r="B124" s="19">
        <v>16</v>
      </c>
      <c r="C124" s="31" t="s">
        <v>68</v>
      </c>
      <c r="D124" s="46" t="s">
        <v>34</v>
      </c>
      <c r="E124" s="30">
        <v>6.9</v>
      </c>
      <c r="F124" s="95">
        <v>3.53</v>
      </c>
      <c r="G124" s="32"/>
      <c r="H124" s="30">
        <f t="shared" si="0"/>
        <v>0</v>
      </c>
      <c r="I124" s="32"/>
      <c r="J124" s="33">
        <f t="shared" si="3"/>
        <v>0</v>
      </c>
      <c r="K124" s="48">
        <f t="shared" si="4"/>
        <v>0</v>
      </c>
      <c r="L124" s="95">
        <f t="shared" si="5"/>
        <v>0</v>
      </c>
      <c r="M124" s="30">
        <f t="shared" si="6"/>
        <v>0</v>
      </c>
      <c r="N124" s="58"/>
      <c r="O124" s="30">
        <f t="shared" si="1"/>
        <v>6.9</v>
      </c>
      <c r="P124" s="3">
        <f t="shared" si="2"/>
        <v>0</v>
      </c>
      <c r="Q124" s="102">
        <f t="shared" si="7"/>
        <v>3.53</v>
      </c>
      <c r="R124" s="3">
        <f t="shared" si="8"/>
        <v>0</v>
      </c>
    </row>
    <row r="125" spans="1:18" s="6" customFormat="1" ht="27.6" x14ac:dyDescent="0.25">
      <c r="A125">
        <v>50602408854</v>
      </c>
      <c r="B125" s="19">
        <v>17</v>
      </c>
      <c r="C125" s="31" t="s">
        <v>69</v>
      </c>
      <c r="D125" s="46" t="s">
        <v>67</v>
      </c>
      <c r="E125" s="30">
        <v>6.9</v>
      </c>
      <c r="F125" s="95">
        <v>3.53</v>
      </c>
      <c r="G125" s="32"/>
      <c r="H125" s="30">
        <f t="shared" si="0"/>
        <v>0</v>
      </c>
      <c r="I125" s="32"/>
      <c r="J125" s="33">
        <f t="shared" si="3"/>
        <v>0</v>
      </c>
      <c r="K125" s="48">
        <f t="shared" si="4"/>
        <v>0</v>
      </c>
      <c r="L125" s="95">
        <f t="shared" si="5"/>
        <v>0</v>
      </c>
      <c r="M125" s="30">
        <f t="shared" si="6"/>
        <v>0</v>
      </c>
      <c r="N125" s="58"/>
      <c r="O125" s="30">
        <f t="shared" si="1"/>
        <v>6.9</v>
      </c>
      <c r="P125" s="3">
        <f t="shared" si="2"/>
        <v>0</v>
      </c>
      <c r="Q125" s="102">
        <f t="shared" si="7"/>
        <v>3.53</v>
      </c>
      <c r="R125" s="3">
        <f t="shared" si="8"/>
        <v>0</v>
      </c>
    </row>
    <row r="126" spans="1:18" ht="39.6" x14ac:dyDescent="0.25">
      <c r="A126">
        <v>50003006269</v>
      </c>
      <c r="B126" s="19">
        <v>18</v>
      </c>
      <c r="C126" s="35" t="s">
        <v>55</v>
      </c>
      <c r="D126" s="46" t="s">
        <v>49</v>
      </c>
      <c r="E126" s="30">
        <v>3.9</v>
      </c>
      <c r="F126" s="95">
        <v>1.99</v>
      </c>
      <c r="G126" s="32"/>
      <c r="H126" s="30">
        <f t="shared" si="0"/>
        <v>0</v>
      </c>
      <c r="I126" s="32"/>
      <c r="J126" s="33">
        <f t="shared" si="3"/>
        <v>0</v>
      </c>
      <c r="K126" s="48">
        <f t="shared" si="4"/>
        <v>0</v>
      </c>
      <c r="L126" s="95">
        <f t="shared" si="5"/>
        <v>0</v>
      </c>
      <c r="M126" s="30">
        <f t="shared" si="6"/>
        <v>0</v>
      </c>
      <c r="N126" s="58"/>
      <c r="O126" s="30">
        <f t="shared" si="1"/>
        <v>3.9</v>
      </c>
      <c r="P126" s="3">
        <f t="shared" si="2"/>
        <v>0</v>
      </c>
      <c r="Q126" s="102">
        <f t="shared" si="7"/>
        <v>1.99</v>
      </c>
      <c r="R126" s="3">
        <f t="shared" si="8"/>
        <v>0</v>
      </c>
    </row>
    <row r="127" spans="1:18" ht="39.6" x14ac:dyDescent="0.25">
      <c r="A127">
        <v>50003006270</v>
      </c>
      <c r="B127" s="19">
        <v>19</v>
      </c>
      <c r="C127" s="35" t="s">
        <v>56</v>
      </c>
      <c r="D127" s="46" t="s">
        <v>49</v>
      </c>
      <c r="E127" s="30">
        <v>3.9</v>
      </c>
      <c r="F127" s="95">
        <v>1.99</v>
      </c>
      <c r="G127" s="32"/>
      <c r="H127" s="30">
        <f t="shared" si="0"/>
        <v>0</v>
      </c>
      <c r="I127" s="32"/>
      <c r="J127" s="33">
        <f t="shared" si="3"/>
        <v>0</v>
      </c>
      <c r="K127" s="48">
        <f t="shared" si="4"/>
        <v>0</v>
      </c>
      <c r="L127" s="95">
        <f t="shared" si="5"/>
        <v>0</v>
      </c>
      <c r="M127" s="30">
        <f t="shared" si="6"/>
        <v>0</v>
      </c>
      <c r="N127" s="58"/>
      <c r="O127" s="30">
        <f t="shared" si="1"/>
        <v>3.9</v>
      </c>
      <c r="P127" s="3">
        <f t="shared" si="2"/>
        <v>0</v>
      </c>
      <c r="Q127" s="102">
        <f t="shared" si="7"/>
        <v>1.99</v>
      </c>
      <c r="R127" s="3">
        <f t="shared" si="8"/>
        <v>0</v>
      </c>
    </row>
    <row r="128" spans="1:18" ht="30.75" customHeight="1" x14ac:dyDescent="0.25">
      <c r="A128">
        <v>50000105630</v>
      </c>
      <c r="B128" s="110">
        <v>20</v>
      </c>
      <c r="C128" s="34" t="s">
        <v>59</v>
      </c>
      <c r="D128" s="47" t="s">
        <v>2</v>
      </c>
      <c r="E128" s="30">
        <v>4.9000000000000004</v>
      </c>
      <c r="F128" s="95">
        <v>2.5099999999999998</v>
      </c>
      <c r="G128" s="32"/>
      <c r="H128" s="30">
        <f t="shared" si="0"/>
        <v>0</v>
      </c>
      <c r="I128" s="32"/>
      <c r="J128" s="111">
        <f t="shared" si="3"/>
        <v>0</v>
      </c>
      <c r="K128" s="48">
        <f t="shared" si="4"/>
        <v>0</v>
      </c>
      <c r="L128" s="95">
        <f t="shared" si="5"/>
        <v>0</v>
      </c>
      <c r="M128" s="30">
        <f t="shared" si="6"/>
        <v>0</v>
      </c>
      <c r="N128" s="58"/>
      <c r="O128" s="30">
        <f t="shared" si="1"/>
        <v>4.9000000000000004</v>
      </c>
      <c r="P128" s="3">
        <f t="shared" si="2"/>
        <v>0</v>
      </c>
      <c r="Q128" s="102">
        <f t="shared" si="7"/>
        <v>2.5099999999999998</v>
      </c>
      <c r="R128" s="3">
        <f t="shared" si="8"/>
        <v>0</v>
      </c>
    </row>
    <row r="129" spans="1:18" ht="15.75" customHeight="1" x14ac:dyDescent="0.25">
      <c r="A129">
        <v>50300409025</v>
      </c>
      <c r="B129" s="19">
        <v>21</v>
      </c>
      <c r="C129" s="26" t="s">
        <v>76</v>
      </c>
      <c r="D129" s="47" t="s">
        <v>77</v>
      </c>
      <c r="E129" s="30">
        <v>12</v>
      </c>
      <c r="F129" s="95">
        <v>6.14</v>
      </c>
      <c r="G129" s="32"/>
      <c r="H129" s="30">
        <f t="shared" si="0"/>
        <v>0</v>
      </c>
      <c r="I129" s="32"/>
      <c r="J129" s="33">
        <f t="shared" si="3"/>
        <v>0</v>
      </c>
      <c r="K129" s="48">
        <f t="shared" si="4"/>
        <v>0</v>
      </c>
      <c r="L129" s="95">
        <f t="shared" si="5"/>
        <v>0</v>
      </c>
      <c r="M129" s="30">
        <f t="shared" si="6"/>
        <v>0</v>
      </c>
      <c r="N129" s="58"/>
      <c r="O129" s="30">
        <f t="shared" si="1"/>
        <v>12</v>
      </c>
      <c r="P129" s="3">
        <f t="shared" si="2"/>
        <v>0</v>
      </c>
      <c r="Q129" s="102">
        <f t="shared" si="7"/>
        <v>6.14</v>
      </c>
      <c r="R129" s="3">
        <f t="shared" si="8"/>
        <v>0</v>
      </c>
    </row>
    <row r="130" spans="1:18" s="6" customFormat="1" ht="15.75" customHeight="1" x14ac:dyDescent="0.25">
      <c r="A130">
        <v>50000095270</v>
      </c>
      <c r="B130" s="19">
        <v>22</v>
      </c>
      <c r="C130" s="34" t="s">
        <v>3</v>
      </c>
      <c r="D130" s="46" t="s">
        <v>4</v>
      </c>
      <c r="E130" s="30">
        <v>9.8000000000000007</v>
      </c>
      <c r="F130" s="95">
        <v>5.01</v>
      </c>
      <c r="G130" s="32"/>
      <c r="H130" s="30">
        <f t="shared" si="0"/>
        <v>0</v>
      </c>
      <c r="I130" s="32"/>
      <c r="J130" s="33">
        <f t="shared" si="3"/>
        <v>0</v>
      </c>
      <c r="K130" s="48">
        <f t="shared" si="4"/>
        <v>0</v>
      </c>
      <c r="L130" s="95">
        <f t="shared" si="5"/>
        <v>0</v>
      </c>
      <c r="M130" s="30">
        <f t="shared" si="6"/>
        <v>0</v>
      </c>
      <c r="N130" s="58"/>
      <c r="O130" s="30">
        <f t="shared" si="1"/>
        <v>9.8000000000000007</v>
      </c>
      <c r="P130" s="3">
        <f t="shared" si="2"/>
        <v>0</v>
      </c>
      <c r="Q130" s="102">
        <f t="shared" si="7"/>
        <v>5.01</v>
      </c>
      <c r="R130" s="3">
        <f t="shared" si="8"/>
        <v>0</v>
      </c>
    </row>
    <row r="131" spans="1:18" s="6" customFormat="1" ht="16.5" customHeight="1" thickBot="1" x14ac:dyDescent="0.3">
      <c r="A131">
        <v>29900025856</v>
      </c>
      <c r="B131" s="19">
        <v>23</v>
      </c>
      <c r="C131" s="34" t="s">
        <v>8</v>
      </c>
      <c r="D131" s="46" t="s">
        <v>9</v>
      </c>
      <c r="E131" s="30">
        <v>14</v>
      </c>
      <c r="F131" s="95">
        <v>7.16</v>
      </c>
      <c r="G131" s="32"/>
      <c r="H131" s="30">
        <f t="shared" si="0"/>
        <v>0</v>
      </c>
      <c r="I131" s="32"/>
      <c r="J131" s="33">
        <f t="shared" si="3"/>
        <v>0</v>
      </c>
      <c r="K131" s="103">
        <f t="shared" si="4"/>
        <v>0</v>
      </c>
      <c r="L131" s="95">
        <f t="shared" si="5"/>
        <v>0</v>
      </c>
      <c r="M131" s="104">
        <f t="shared" si="6"/>
        <v>0</v>
      </c>
      <c r="N131" s="58"/>
      <c r="O131" s="30">
        <f t="shared" si="1"/>
        <v>14</v>
      </c>
      <c r="P131" s="3">
        <f t="shared" si="2"/>
        <v>0</v>
      </c>
      <c r="Q131" s="102">
        <f t="shared" si="7"/>
        <v>7.16</v>
      </c>
      <c r="R131" s="3">
        <f t="shared" si="8"/>
        <v>0</v>
      </c>
    </row>
    <row r="132" spans="1:18" ht="27" customHeight="1" thickBot="1" x14ac:dyDescent="0.3">
      <c r="F132" s="191"/>
      <c r="G132" s="191"/>
      <c r="H132" s="192" t="s">
        <v>95</v>
      </c>
      <c r="I132" s="193"/>
      <c r="J132" s="194"/>
      <c r="K132" s="195">
        <f>SUM(M109:M131)</f>
        <v>0</v>
      </c>
      <c r="L132" s="196"/>
      <c r="M132" s="197"/>
    </row>
    <row r="133" spans="1:18" ht="15.75" customHeight="1" thickBot="1" x14ac:dyDescent="0.3">
      <c r="F133" s="191"/>
      <c r="G133" s="191"/>
      <c r="H133" s="191"/>
      <c r="I133" s="191"/>
      <c r="J133" s="191"/>
      <c r="K133" s="191"/>
      <c r="L133" s="191"/>
      <c r="M133" s="198"/>
    </row>
    <row r="134" spans="1:18" ht="15.75" customHeight="1" x14ac:dyDescent="0.25">
      <c r="C134" s="190" t="s">
        <v>91</v>
      </c>
      <c r="D134" s="190"/>
      <c r="E134" s="190"/>
      <c r="F134" s="199"/>
      <c r="G134" s="200" t="s">
        <v>96</v>
      </c>
      <c r="H134" s="201"/>
      <c r="I134" s="202"/>
      <c r="J134" s="203">
        <f>K132+F102+F95+E82+E72</f>
        <v>0</v>
      </c>
      <c r="K134" s="204"/>
      <c r="L134" s="205">
        <f>J134/1.95583</f>
        <v>0</v>
      </c>
      <c r="M134" s="206"/>
    </row>
    <row r="135" spans="1:18" ht="15.75" customHeight="1" thickBot="1" x14ac:dyDescent="0.3">
      <c r="C135" s="50" t="s">
        <v>60</v>
      </c>
      <c r="D135" s="50"/>
      <c r="E135" s="50"/>
      <c r="F135" s="207"/>
      <c r="G135" s="208"/>
      <c r="H135" s="209"/>
      <c r="I135" s="210"/>
      <c r="J135" s="211"/>
      <c r="K135" s="212"/>
      <c r="L135" s="213"/>
      <c r="M135" s="214"/>
    </row>
    <row r="136" spans="1:18" ht="27" customHeight="1" x14ac:dyDescent="0.3">
      <c r="B136" s="1"/>
      <c r="C136" s="1"/>
      <c r="D136" s="1"/>
      <c r="E136" s="1"/>
      <c r="F136" s="215"/>
      <c r="G136" s="216"/>
      <c r="H136" s="217"/>
      <c r="I136" s="217"/>
      <c r="J136" s="191"/>
      <c r="K136" s="191"/>
      <c r="L136" s="191"/>
      <c r="M136" s="191"/>
    </row>
    <row r="137" spans="1:18" ht="21.75" hidden="1" customHeight="1" x14ac:dyDescent="0.3">
      <c r="B137" s="1"/>
      <c r="C137" s="1"/>
      <c r="D137" s="1"/>
      <c r="E137" s="1"/>
      <c r="F137" s="100"/>
      <c r="G137" s="101"/>
      <c r="H137" s="1"/>
      <c r="I137" s="1"/>
    </row>
    <row r="138" spans="1:18" ht="20.25" hidden="1" customHeight="1" x14ac:dyDescent="0.3">
      <c r="B138" s="1"/>
      <c r="C138" s="1"/>
      <c r="D138" s="1"/>
      <c r="E138" s="1"/>
      <c r="F138" s="100"/>
      <c r="G138" s="101"/>
      <c r="H138" s="1"/>
      <c r="I138" s="1"/>
    </row>
    <row r="139" spans="1:18" ht="15.75" hidden="1" customHeight="1" x14ac:dyDescent="0.3">
      <c r="B139" s="1"/>
      <c r="C139" s="1"/>
      <c r="D139" s="1"/>
      <c r="E139" s="1"/>
      <c r="F139" s="100"/>
      <c r="G139" s="101"/>
      <c r="H139" s="1"/>
      <c r="I139" s="1"/>
    </row>
    <row r="151" ht="10.5" hidden="1" customHeight="1" x14ac:dyDescent="0.25"/>
  </sheetData>
  <sheetProtection sheet="1" objects="1" scenarios="1" selectLockedCells="1"/>
  <mergeCells count="96">
    <mergeCell ref="C134:E134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D44:K44"/>
    <mergeCell ref="D45:K45"/>
    <mergeCell ref="G134:I135"/>
    <mergeCell ref="D69:G69"/>
    <mergeCell ref="F70:G70"/>
    <mergeCell ref="D70:E70"/>
    <mergeCell ref="D71:E71"/>
    <mergeCell ref="E72:G72"/>
    <mergeCell ref="B74:G74"/>
    <mergeCell ref="D75:G75"/>
    <mergeCell ref="F76:G76"/>
    <mergeCell ref="D76:E76"/>
    <mergeCell ref="E82:G82"/>
    <mergeCell ref="F93:G93"/>
    <mergeCell ref="D87:G87"/>
    <mergeCell ref="D88:G88"/>
    <mergeCell ref="D89:G89"/>
    <mergeCell ref="D90:G90"/>
    <mergeCell ref="D64:G64"/>
    <mergeCell ref="D65:G65"/>
    <mergeCell ref="D66:G66"/>
    <mergeCell ref="D67:G67"/>
    <mergeCell ref="D68:G68"/>
    <mergeCell ref="B62:G62"/>
    <mergeCell ref="D63:G63"/>
    <mergeCell ref="C34:H34"/>
    <mergeCell ref="I34:M34"/>
    <mergeCell ref="C35:M35"/>
    <mergeCell ref="K42:M42"/>
    <mergeCell ref="C43:K43"/>
    <mergeCell ref="D46:K46"/>
    <mergeCell ref="D47:K47"/>
    <mergeCell ref="D48:K48"/>
    <mergeCell ref="D56:G56"/>
    <mergeCell ref="D59:G59"/>
    <mergeCell ref="B2:K2"/>
    <mergeCell ref="B3:K3"/>
    <mergeCell ref="B4:K6"/>
    <mergeCell ref="B61:K61"/>
    <mergeCell ref="C40:K40"/>
    <mergeCell ref="J41:M41"/>
    <mergeCell ref="O73:Q73"/>
    <mergeCell ref="B75:C75"/>
    <mergeCell ref="B76:C77"/>
    <mergeCell ref="F80:G80"/>
    <mergeCell ref="B79:G79"/>
    <mergeCell ref="B80:C80"/>
    <mergeCell ref="D77:E77"/>
    <mergeCell ref="D91:G91"/>
    <mergeCell ref="D92:G92"/>
    <mergeCell ref="B86:G86"/>
    <mergeCell ref="B81:C81"/>
    <mergeCell ref="B82:C82"/>
    <mergeCell ref="B84:I84"/>
    <mergeCell ref="F95:G95"/>
    <mergeCell ref="F100:G100"/>
    <mergeCell ref="B99:G99"/>
    <mergeCell ref="B100:C100"/>
    <mergeCell ref="F102:G102"/>
    <mergeCell ref="D102:E102"/>
    <mergeCell ref="B101:C101"/>
    <mergeCell ref="B102:C102"/>
    <mergeCell ref="B93:C93"/>
    <mergeCell ref="B94:C95"/>
    <mergeCell ref="D93:E93"/>
    <mergeCell ref="D94:E94"/>
    <mergeCell ref="D95:E95"/>
    <mergeCell ref="K132:M132"/>
    <mergeCell ref="H132:J132"/>
    <mergeCell ref="J134:K135"/>
    <mergeCell ref="L134:M135"/>
    <mergeCell ref="A1:M1"/>
    <mergeCell ref="B106:M106"/>
    <mergeCell ref="E107:F108"/>
    <mergeCell ref="B107:B108"/>
    <mergeCell ref="C107:C108"/>
    <mergeCell ref="D107:D108"/>
    <mergeCell ref="I107:L107"/>
    <mergeCell ref="G107:G108"/>
    <mergeCell ref="H107:H108"/>
    <mergeCell ref="K108:L108"/>
    <mergeCell ref="M107:M108"/>
    <mergeCell ref="B104:M104"/>
  </mergeCells>
  <dataValidations count="1">
    <dataValidation type="whole" allowBlank="1" showInputMessage="1" showErrorMessage="1" error="Може да заявите 1 бр. допълнителен екземпяр за учителя." sqref="D81 D101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9685039370078741" right="0.19685039370078741" top="3.937007874015748E-2" bottom="3.937007874015748E-2" header="0.11811023622047245" footer="0.31496062992125984"/>
  <pageSetup paperSize="9" fitToHeight="0" orientation="landscape" r:id="rId2"/>
  <headerFooter>
    <oddFooter xml:space="preserve">&amp;C&amp;P&amp;R &amp;"Times New Roman,Italic"&amp;9Заявка за познателни книжки и помагала  за 6 – 7-годишни деца, живеещи в чужбина </oddFooter>
  </headerFooter>
  <rowBreaks count="5" manualBreakCount="5">
    <brk id="29" max="11" man="1"/>
    <brk id="60" max="11" man="1"/>
    <brk id="83" max="11" man="1"/>
    <brk id="103" max="11" man="1"/>
    <brk id="124" max="1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6-7 год.</vt:lpstr>
      <vt:lpstr>'6-7 год.'!Print_Area</vt:lpstr>
      <vt:lpstr>'6-7 год.'!Print_Titles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Gabriella Naydenova</cp:lastModifiedBy>
  <cp:lastPrinted>2025-08-05T10:17:11Z</cp:lastPrinted>
  <dcterms:created xsi:type="dcterms:W3CDTF">2010-02-08T11:37:33Z</dcterms:created>
  <dcterms:modified xsi:type="dcterms:W3CDTF">2025-08-05T10:17:20Z</dcterms:modified>
</cp:coreProperties>
</file>