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3995" windowHeight="8700" activeTab="1"/>
  </bookViews>
  <sheets>
    <sheet name="Фин_условия" sheetId="1" r:id="rId1"/>
    <sheet name="Ведомост" sheetId="2" r:id="rId2"/>
  </sheets>
  <calcPr calcId="145621"/>
</workbook>
</file>

<file path=xl/calcChain.xml><?xml version="1.0" encoding="utf-8"?>
<calcChain xmlns="http://schemas.openxmlformats.org/spreadsheetml/2006/main">
  <c r="L2" i="2" l="1"/>
  <c r="C4" i="2"/>
  <c r="D4" i="2"/>
  <c r="E4" i="2"/>
  <c r="F4" i="2"/>
  <c r="G4" i="2"/>
  <c r="H4" i="2"/>
  <c r="I4" i="2"/>
  <c r="J5" i="2"/>
  <c r="K5" i="2"/>
  <c r="L5" i="2"/>
  <c r="M5" i="2"/>
  <c r="N5" i="2"/>
  <c r="O5" i="2"/>
  <c r="J6" i="2"/>
  <c r="K6" i="2"/>
  <c r="L6" i="2"/>
  <c r="M6" i="2"/>
  <c r="N6" i="2"/>
  <c r="O6" i="2"/>
  <c r="J7" i="2"/>
  <c r="K7" i="2"/>
  <c r="L7" i="2"/>
  <c r="M7" i="2"/>
  <c r="N7" i="2"/>
  <c r="O7" i="2"/>
  <c r="J8" i="2"/>
  <c r="K8" i="2"/>
  <c r="L8" i="2"/>
  <c r="M8" i="2"/>
  <c r="N8" i="2"/>
  <c r="O8" i="2"/>
  <c r="C9" i="2"/>
  <c r="D9" i="2"/>
  <c r="E9" i="2"/>
  <c r="F9" i="2"/>
  <c r="G9" i="2"/>
  <c r="H9" i="2"/>
  <c r="I9" i="2"/>
  <c r="J9" i="2"/>
  <c r="K9" i="2"/>
  <c r="L9" i="2"/>
  <c r="M9" i="2"/>
  <c r="N9" i="2"/>
  <c r="O9" i="2"/>
</calcChain>
</file>

<file path=xl/sharedStrings.xml><?xml version="1.0" encoding="utf-8"?>
<sst xmlns="http://schemas.openxmlformats.org/spreadsheetml/2006/main" count="30" uniqueCount="25">
  <si>
    <t xml:space="preserve">ФИНАНСОВИ УСЛОВИЯ </t>
  </si>
  <si>
    <t>лв.</t>
  </si>
  <si>
    <t>ВЕДОМОСТ</t>
  </si>
  <si>
    <t>СТУДЕНТ</t>
  </si>
  <si>
    <t>ЗАРАБОТЕНИ ЧАСОВЕ ПО ДНИ</t>
  </si>
  <si>
    <t>УДРЪЖКИ</t>
  </si>
  <si>
    <t>No</t>
  </si>
  <si>
    <t>ДОД</t>
  </si>
  <si>
    <t>ДОО</t>
  </si>
  <si>
    <t>Иво Антонов</t>
  </si>
  <si>
    <t>Мая Велева</t>
  </si>
  <si>
    <t>за седмицата от:</t>
  </si>
  <si>
    <t>Катя Жлева</t>
  </si>
  <si>
    <t xml:space="preserve">до </t>
  </si>
  <si>
    <t>БСТ</t>
  </si>
  <si>
    <t>Емил Зашев</t>
  </si>
  <si>
    <t>от МРЗ</t>
  </si>
  <si>
    <t>ЗО</t>
  </si>
  <si>
    <t>МРЗ =</t>
  </si>
  <si>
    <t>БРУТНА СУМА</t>
  </si>
  <si>
    <t>СУМА ЗА ПОЛУ-ЧАВАНЕ</t>
  </si>
  <si>
    <t>Заплащане за 1 час =</t>
  </si>
  <si>
    <t>Име и фамилия</t>
  </si>
  <si>
    <t xml:space="preserve">ОБЩО: </t>
  </si>
  <si>
    <t>ПОДПИС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</si>
</sst>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dd/mm/"/>
    <numFmt numFmtId="177" formatCode="dd"/>
    <numFmt numFmtId="178" formatCode="0.0%"/>
    <numFmt numFmtId="180" formatCode="#,##0.00\ &quot;лв.&quot;"/>
    <numFmt numFmtId="184" formatCode="dd\.mm\.yyyy\ &quot;г.&quot;;@"/>
  </numFmts>
  <fonts count="12" x14ac:knownFonts="1">
    <font>
      <sz val="10"/>
      <name val="Arial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mediumGray"/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9" fontId="1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6" fillId="0" borderId="5" xfId="0" applyFont="1" applyBorder="1" applyAlignment="1" applyProtection="1">
      <alignment horizontal="right" vertical="center"/>
      <protection hidden="1"/>
    </xf>
    <xf numFmtId="178" fontId="7" fillId="0" borderId="6" xfId="0" applyNumberFormat="1" applyFont="1" applyBorder="1" applyAlignment="1" applyProtection="1">
      <alignment horizontal="center" vertical="center"/>
      <protection hidden="1"/>
    </xf>
    <xf numFmtId="178" fontId="7" fillId="0" borderId="7" xfId="0" applyNumberFormat="1" applyFont="1" applyBorder="1" applyAlignment="1" applyProtection="1">
      <alignment horizontal="center" vertical="center"/>
      <protection hidden="1"/>
    </xf>
    <xf numFmtId="178" fontId="7" fillId="0" borderId="8" xfId="0" applyNumberFormat="1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 applyProtection="1">
      <alignment horizontal="left" vertical="center"/>
      <protection hidden="1"/>
    </xf>
    <xf numFmtId="0" fontId="7" fillId="0" borderId="11" xfId="0" applyFont="1" applyBorder="1" applyAlignment="1" applyProtection="1">
      <alignment vertical="center"/>
      <protection hidden="1"/>
    </xf>
    <xf numFmtId="9" fontId="7" fillId="0" borderId="5" xfId="0" applyNumberFormat="1" applyFont="1" applyBorder="1" applyAlignment="1" applyProtection="1">
      <alignment horizontal="center" vertical="center"/>
      <protection hidden="1"/>
    </xf>
    <xf numFmtId="0" fontId="7" fillId="0" borderId="12" xfId="0" applyFont="1" applyBorder="1" applyAlignment="1" applyProtection="1">
      <alignment horizontal="left" vertical="center"/>
      <protection hidden="1"/>
    </xf>
    <xf numFmtId="0" fontId="4" fillId="0" borderId="13" xfId="0" applyFont="1" applyBorder="1" applyAlignment="1">
      <alignment horizontal="centerContinuous"/>
    </xf>
    <xf numFmtId="0" fontId="5" fillId="0" borderId="13" xfId="0" applyFont="1" applyBorder="1" applyAlignment="1">
      <alignment horizontal="center"/>
    </xf>
    <xf numFmtId="0" fontId="9" fillId="0" borderId="14" xfId="0" applyFont="1" applyBorder="1" applyAlignment="1"/>
    <xf numFmtId="1" fontId="9" fillId="0" borderId="13" xfId="0" applyNumberFormat="1" applyFont="1" applyBorder="1" applyAlignment="1"/>
    <xf numFmtId="1" fontId="9" fillId="0" borderId="9" xfId="0" applyNumberFormat="1" applyFont="1" applyBorder="1" applyAlignment="1"/>
    <xf numFmtId="1" fontId="9" fillId="0" borderId="14" xfId="0" applyNumberFormat="1" applyFont="1" applyBorder="1" applyAlignment="1"/>
    <xf numFmtId="180" fontId="9" fillId="0" borderId="15" xfId="0" applyNumberFormat="1" applyFont="1" applyBorder="1" applyAlignment="1"/>
    <xf numFmtId="0" fontId="5" fillId="0" borderId="15" xfId="0" applyFont="1" applyBorder="1" applyAlignment="1"/>
    <xf numFmtId="0" fontId="5" fillId="0" borderId="16" xfId="0" applyFont="1" applyBorder="1" applyAlignment="1">
      <alignment horizontal="center"/>
    </xf>
    <xf numFmtId="0" fontId="9" fillId="0" borderId="17" xfId="0" applyFont="1" applyBorder="1" applyAlignment="1"/>
    <xf numFmtId="1" fontId="9" fillId="0" borderId="16" xfId="0" applyNumberFormat="1" applyFont="1" applyBorder="1" applyAlignment="1"/>
    <xf numFmtId="1" fontId="9" fillId="0" borderId="18" xfId="0" applyNumberFormat="1" applyFont="1" applyBorder="1" applyAlignment="1"/>
    <xf numFmtId="1" fontId="9" fillId="0" borderId="17" xfId="0" applyNumberFormat="1" applyFont="1" applyBorder="1" applyAlignment="1"/>
    <xf numFmtId="180" fontId="9" fillId="0" borderId="19" xfId="0" applyNumberFormat="1" applyFont="1" applyBorder="1" applyAlignment="1"/>
    <xf numFmtId="0" fontId="5" fillId="0" borderId="19" xfId="0" applyFont="1" applyBorder="1" applyAlignment="1"/>
    <xf numFmtId="0" fontId="5" fillId="2" borderId="20" xfId="0" applyFont="1" applyFill="1" applyBorder="1" applyAlignment="1"/>
    <xf numFmtId="0" fontId="10" fillId="0" borderId="21" xfId="0" applyFont="1" applyBorder="1" applyAlignment="1">
      <alignment horizontal="right"/>
    </xf>
    <xf numFmtId="1" fontId="9" fillId="0" borderId="22" xfId="0" applyNumberFormat="1" applyFont="1" applyBorder="1" applyAlignment="1"/>
    <xf numFmtId="1" fontId="9" fillId="0" borderId="3" xfId="0" applyNumberFormat="1" applyFont="1" applyBorder="1" applyAlignment="1"/>
    <xf numFmtId="1" fontId="9" fillId="0" borderId="23" xfId="0" applyNumberFormat="1" applyFont="1" applyBorder="1" applyAlignment="1"/>
    <xf numFmtId="180" fontId="9" fillId="0" borderId="20" xfId="0" applyNumberFormat="1" applyFont="1" applyBorder="1" applyAlignment="1"/>
    <xf numFmtId="180" fontId="11" fillId="0" borderId="21" xfId="0" applyNumberFormat="1" applyFont="1" applyBorder="1" applyAlignment="1"/>
    <xf numFmtId="0" fontId="9" fillId="0" borderId="0" xfId="0" applyFont="1" applyAlignment="1">
      <alignment vertical="top"/>
    </xf>
    <xf numFmtId="0" fontId="10" fillId="0" borderId="0" xfId="0" applyFont="1" applyAlignment="1">
      <alignment horizontal="right" vertical="top"/>
    </xf>
    <xf numFmtId="176" fontId="9" fillId="0" borderId="0" xfId="0" applyNumberFormat="1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184" fontId="9" fillId="0" borderId="24" xfId="0" applyNumberFormat="1" applyFont="1" applyBorder="1" applyAlignment="1">
      <alignment horizontal="centerContinuous" vertical="top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/>
    <xf numFmtId="177" fontId="2" fillId="0" borderId="32" xfId="0" applyNumberFormat="1" applyFont="1" applyBorder="1" applyAlignment="1">
      <alignment horizontal="center"/>
    </xf>
    <xf numFmtId="177" fontId="2" fillId="0" borderId="5" xfId="0" applyNumberFormat="1" applyFont="1" applyBorder="1" applyAlignment="1">
      <alignment horizontal="center"/>
    </xf>
    <xf numFmtId="177" fontId="2" fillId="0" borderId="33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Continuous" vertical="center"/>
    </xf>
    <xf numFmtId="180" fontId="9" fillId="0" borderId="13" xfId="0" applyNumberFormat="1" applyFont="1" applyBorder="1" applyAlignment="1"/>
    <xf numFmtId="180" fontId="9" fillId="0" borderId="9" xfId="0" applyNumberFormat="1" applyFont="1" applyBorder="1" applyAlignment="1"/>
    <xf numFmtId="180" fontId="9" fillId="0" borderId="10" xfId="0" applyNumberFormat="1" applyFont="1" applyBorder="1" applyAlignment="1"/>
    <xf numFmtId="180" fontId="9" fillId="0" borderId="16" xfId="0" applyNumberFormat="1" applyFont="1" applyBorder="1" applyAlignment="1"/>
    <xf numFmtId="180" fontId="9" fillId="0" borderId="18" xfId="0" applyNumberFormat="1" applyFont="1" applyBorder="1" applyAlignment="1"/>
    <xf numFmtId="180" fontId="9" fillId="0" borderId="35" xfId="0" applyNumberFormat="1" applyFont="1" applyBorder="1" applyAlignment="1"/>
    <xf numFmtId="180" fontId="9" fillId="0" borderId="2" xfId="0" applyNumberFormat="1" applyFont="1" applyBorder="1" applyAlignment="1"/>
    <xf numFmtId="180" fontId="9" fillId="0" borderId="3" xfId="0" applyNumberFormat="1" applyFont="1" applyBorder="1" applyAlignment="1"/>
    <xf numFmtId="180" fontId="9" fillId="0" borderId="4" xfId="0" applyNumberFormat="1" applyFont="1" applyBorder="1" applyAlignment="1"/>
    <xf numFmtId="0" fontId="2" fillId="0" borderId="25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26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top"/>
      <protection hidden="1"/>
    </xf>
    <xf numFmtId="0" fontId="3" fillId="0" borderId="0" xfId="0" applyFont="1" applyBorder="1" applyAlignment="1" applyProtection="1">
      <alignment horizontal="center" vertical="top"/>
      <protection hidden="1"/>
    </xf>
    <xf numFmtId="0" fontId="8" fillId="0" borderId="27" xfId="0" applyFont="1" applyBorder="1" applyAlignment="1" applyProtection="1">
      <alignment horizontal="right" vertical="center"/>
      <protection hidden="1"/>
    </xf>
    <xf numFmtId="0" fontId="8" fillId="0" borderId="28" xfId="0" applyFont="1" applyBorder="1" applyAlignment="1" applyProtection="1">
      <alignment horizontal="right" vertical="center"/>
      <protection hidden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29" xfId="0" applyFont="1" applyBorder="1" applyAlignment="1">
      <alignment horizontal="center" wrapText="1"/>
    </xf>
    <xf numFmtId="0" fontId="4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wrapText="1"/>
    </xf>
    <xf numFmtId="0" fontId="5" fillId="0" borderId="3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workbookViewId="0">
      <selection activeCell="D22" sqref="D22"/>
    </sheetView>
  </sheetViews>
  <sheetFormatPr defaultRowHeight="15" x14ac:dyDescent="0.2"/>
  <cols>
    <col min="1" max="1" width="12.28515625" style="1" customWidth="1"/>
    <col min="2" max="2" width="12.42578125" style="1" customWidth="1"/>
    <col min="3" max="3" width="7.7109375" style="1" customWidth="1"/>
    <col min="4" max="4" width="9.5703125" style="1" customWidth="1"/>
    <col min="5" max="5" width="3.42578125" style="1" customWidth="1"/>
    <col min="6" max="6" width="3.140625" style="1" customWidth="1"/>
    <col min="7" max="7" width="3.42578125" style="1" customWidth="1"/>
    <col min="8" max="8" width="3.85546875" style="1" customWidth="1"/>
    <col min="9" max="9" width="8.5703125" style="1" customWidth="1"/>
    <col min="10" max="10" width="5.28515625" style="1" customWidth="1"/>
    <col min="11" max="11" width="6.42578125" style="1" customWidth="1"/>
    <col min="12" max="12" width="5.5703125" style="1" customWidth="1"/>
    <col min="13" max="13" width="5.85546875" style="1" customWidth="1"/>
    <col min="14" max="14" width="8.5703125" style="1" customWidth="1"/>
    <col min="15" max="15" width="6.28515625" style="1" customWidth="1"/>
    <col min="16" max="16384" width="9.140625" style="1"/>
  </cols>
  <sheetData>
    <row r="1" spans="1:15" s="4" customFormat="1" ht="21.75" customHeight="1" thickBot="1" x14ac:dyDescent="0.25">
      <c r="A1" s="73" t="s">
        <v>0</v>
      </c>
      <c r="B1" s="74"/>
      <c r="C1" s="74"/>
      <c r="D1" s="74"/>
      <c r="I1" s="5"/>
      <c r="J1" s="5"/>
      <c r="K1" s="5"/>
      <c r="L1" s="6"/>
      <c r="M1" s="6"/>
      <c r="N1" s="6"/>
      <c r="O1" s="7"/>
    </row>
    <row r="2" spans="1:15" ht="20.25" customHeight="1" x14ac:dyDescent="0.2">
      <c r="A2" s="75" t="s">
        <v>18</v>
      </c>
      <c r="B2" s="76"/>
      <c r="C2" s="19">
        <v>450</v>
      </c>
      <c r="D2" s="20" t="s">
        <v>1</v>
      </c>
      <c r="I2" s="2"/>
      <c r="J2" s="2"/>
      <c r="K2" s="2"/>
    </row>
    <row r="3" spans="1:15" ht="20.25" customHeight="1" thickBot="1" x14ac:dyDescent="0.25">
      <c r="A3" s="21"/>
      <c r="B3" s="15" t="s">
        <v>21</v>
      </c>
      <c r="C3" s="22">
        <v>0.02</v>
      </c>
      <c r="D3" s="23" t="s">
        <v>16</v>
      </c>
    </row>
    <row r="4" spans="1:15" ht="4.5" customHeight="1" thickBot="1" x14ac:dyDescent="0.25">
      <c r="A4" s="11"/>
      <c r="B4" s="11"/>
      <c r="C4" s="11"/>
      <c r="D4" s="11"/>
    </row>
    <row r="5" spans="1:15" ht="20.25" customHeight="1" thickBot="1" x14ac:dyDescent="0.25">
      <c r="A5" s="70" t="s">
        <v>5</v>
      </c>
      <c r="B5" s="71"/>
      <c r="C5" s="71"/>
      <c r="D5" s="72"/>
      <c r="L5" s="3"/>
      <c r="M5" s="3"/>
      <c r="N5" s="3"/>
      <c r="O5" s="3"/>
    </row>
    <row r="6" spans="1:15" ht="20.25" customHeight="1" thickBot="1" x14ac:dyDescent="0.25">
      <c r="A6" s="12" t="s">
        <v>14</v>
      </c>
      <c r="B6" s="13" t="s">
        <v>7</v>
      </c>
      <c r="C6" s="13" t="s">
        <v>8</v>
      </c>
      <c r="D6" s="14" t="s">
        <v>17</v>
      </c>
      <c r="G6" s="2"/>
      <c r="H6" s="2"/>
      <c r="L6" s="3"/>
      <c r="M6" s="3"/>
      <c r="N6" s="3"/>
      <c r="O6" s="3"/>
    </row>
    <row r="7" spans="1:15" ht="20.25" customHeight="1" thickBot="1" x14ac:dyDescent="0.25">
      <c r="A7" s="16">
        <v>0.05</v>
      </c>
      <c r="B7" s="17">
        <v>0.1</v>
      </c>
      <c r="C7" s="17">
        <v>0.01</v>
      </c>
      <c r="D7" s="18">
        <v>0.02</v>
      </c>
      <c r="G7" s="2"/>
      <c r="H7" s="2"/>
      <c r="L7" s="3"/>
      <c r="M7" s="3"/>
      <c r="N7" s="3"/>
      <c r="O7" s="3"/>
    </row>
  </sheetData>
  <mergeCells count="3">
    <mergeCell ref="A5:D5"/>
    <mergeCell ref="A1:D1"/>
    <mergeCell ref="A2:B2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showGridLines="0" tabSelected="1" workbookViewId="0">
      <selection activeCell="Q15" sqref="Q15"/>
    </sheetView>
  </sheetViews>
  <sheetFormatPr defaultRowHeight="15.75" x14ac:dyDescent="0.25"/>
  <cols>
    <col min="1" max="1" width="3.7109375" style="8" customWidth="1"/>
    <col min="2" max="2" width="19" style="8" customWidth="1"/>
    <col min="3" max="8" width="3.7109375" style="8" customWidth="1"/>
    <col min="9" max="9" width="4" style="8" customWidth="1"/>
    <col min="10" max="10" width="12.7109375" style="8" customWidth="1"/>
    <col min="11" max="11" width="12.28515625" style="8" customWidth="1"/>
    <col min="12" max="12" width="11.5703125" style="8" customWidth="1"/>
    <col min="13" max="13" width="11" style="8" customWidth="1"/>
    <col min="14" max="14" width="12.42578125" style="8" customWidth="1"/>
    <col min="15" max="15" width="13.85546875" style="8" customWidth="1"/>
    <col min="16" max="16" width="13" style="8" customWidth="1"/>
    <col min="17" max="16384" width="9.140625" style="8"/>
  </cols>
  <sheetData>
    <row r="1" spans="1:16" ht="18.75" x14ac:dyDescent="0.3">
      <c r="A1" s="77" t="s">
        <v>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8"/>
    </row>
    <row r="2" spans="1:16" ht="22.5" customHeight="1" thickBot="1" x14ac:dyDescent="0.3">
      <c r="A2" s="46"/>
      <c r="B2" s="46"/>
      <c r="C2" s="46"/>
      <c r="D2" s="46"/>
      <c r="E2" s="46"/>
      <c r="F2" s="46"/>
      <c r="G2" s="46"/>
      <c r="H2" s="46"/>
      <c r="I2" s="47" t="s">
        <v>11</v>
      </c>
      <c r="J2" s="48">
        <v>44249</v>
      </c>
      <c r="K2" s="49" t="s">
        <v>13</v>
      </c>
      <c r="L2" s="50">
        <f>J2+6</f>
        <v>44255</v>
      </c>
      <c r="M2" s="50"/>
      <c r="N2" s="46"/>
      <c r="O2" s="9"/>
      <c r="P2" s="9"/>
    </row>
    <row r="3" spans="1:16" ht="30.75" customHeight="1" x14ac:dyDescent="0.25">
      <c r="A3" s="24" t="s">
        <v>3</v>
      </c>
      <c r="B3" s="60"/>
      <c r="C3" s="79" t="s">
        <v>4</v>
      </c>
      <c r="D3" s="79"/>
      <c r="E3" s="79"/>
      <c r="F3" s="79"/>
      <c r="G3" s="79"/>
      <c r="H3" s="79"/>
      <c r="I3" s="79"/>
      <c r="J3" s="80" t="s">
        <v>19</v>
      </c>
      <c r="K3" s="82" t="s">
        <v>5</v>
      </c>
      <c r="L3" s="83"/>
      <c r="M3" s="83"/>
      <c r="N3" s="84"/>
      <c r="O3" s="85" t="s">
        <v>20</v>
      </c>
      <c r="P3" s="80" t="s">
        <v>24</v>
      </c>
    </row>
    <row r="4" spans="1:16" ht="18.75" customHeight="1" thickBot="1" x14ac:dyDescent="0.3">
      <c r="A4" s="51" t="s">
        <v>6</v>
      </c>
      <c r="B4" s="52" t="s">
        <v>22</v>
      </c>
      <c r="C4" s="53">
        <f>J2</f>
        <v>44249</v>
      </c>
      <c r="D4" s="54">
        <f t="shared" ref="D4:I4" si="0">C4+1</f>
        <v>44250</v>
      </c>
      <c r="E4" s="54">
        <f t="shared" si="0"/>
        <v>44251</v>
      </c>
      <c r="F4" s="54">
        <f t="shared" si="0"/>
        <v>44252</v>
      </c>
      <c r="G4" s="54">
        <f t="shared" si="0"/>
        <v>44253</v>
      </c>
      <c r="H4" s="55">
        <f t="shared" si="0"/>
        <v>44254</v>
      </c>
      <c r="I4" s="55">
        <f t="shared" si="0"/>
        <v>44255</v>
      </c>
      <c r="J4" s="81"/>
      <c r="K4" s="56" t="s">
        <v>14</v>
      </c>
      <c r="L4" s="57" t="s">
        <v>7</v>
      </c>
      <c r="M4" s="58" t="s">
        <v>8</v>
      </c>
      <c r="N4" s="59" t="s">
        <v>17</v>
      </c>
      <c r="O4" s="86"/>
      <c r="P4" s="81"/>
    </row>
    <row r="5" spans="1:16" s="10" customFormat="1" ht="19.5" customHeight="1" x14ac:dyDescent="0.3">
      <c r="A5" s="25">
        <v>1</v>
      </c>
      <c r="B5" s="26" t="s">
        <v>15</v>
      </c>
      <c r="C5" s="27">
        <v>4</v>
      </c>
      <c r="D5" s="28">
        <v>3</v>
      </c>
      <c r="E5" s="28">
        <v>0</v>
      </c>
      <c r="F5" s="28">
        <v>1</v>
      </c>
      <c r="G5" s="28">
        <v>4</v>
      </c>
      <c r="H5" s="29">
        <v>8</v>
      </c>
      <c r="I5" s="29">
        <v>8</v>
      </c>
      <c r="J5" s="30">
        <f>SUM(C5:I5)*Фин_условия!C$3*Фин_условия!C$2</f>
        <v>252.00000000000003</v>
      </c>
      <c r="K5" s="61">
        <f>Фин_условия!$A$7*J5</f>
        <v>12.600000000000001</v>
      </c>
      <c r="L5" s="62">
        <f>($J5-$K5)*Фин_условия!B$7</f>
        <v>23.940000000000005</v>
      </c>
      <c r="M5" s="62">
        <f>($J5-$K5)*Фин_условия!C$7</f>
        <v>2.3940000000000006</v>
      </c>
      <c r="N5" s="63">
        <f>($J5-$K5)*Фин_условия!D$7</f>
        <v>4.7880000000000011</v>
      </c>
      <c r="O5" s="30">
        <f>J5-SUM(K5:N5)</f>
        <v>208.27800000000002</v>
      </c>
      <c r="P5" s="31"/>
    </row>
    <row r="6" spans="1:16" s="10" customFormat="1" ht="19.5" customHeight="1" x14ac:dyDescent="0.3">
      <c r="A6" s="32">
        <v>2</v>
      </c>
      <c r="B6" s="33" t="s">
        <v>9</v>
      </c>
      <c r="C6" s="34">
        <v>0</v>
      </c>
      <c r="D6" s="35">
        <v>1</v>
      </c>
      <c r="E6" s="35">
        <v>0</v>
      </c>
      <c r="F6" s="35">
        <v>4</v>
      </c>
      <c r="G6" s="35">
        <v>3</v>
      </c>
      <c r="H6" s="36">
        <v>2</v>
      </c>
      <c r="I6" s="36">
        <v>2</v>
      </c>
      <c r="J6" s="37">
        <f>SUM(C6:I6)*Фин_условия!C$3*Фин_условия!C$2</f>
        <v>108</v>
      </c>
      <c r="K6" s="64">
        <f>Фин_условия!$A$7*J6</f>
        <v>5.4</v>
      </c>
      <c r="L6" s="65">
        <f>($J6-$K6)*Фин_условия!B$7</f>
        <v>10.26</v>
      </c>
      <c r="M6" s="65">
        <f>($J6-$K6)*Фин_условия!C$7</f>
        <v>1.026</v>
      </c>
      <c r="N6" s="66">
        <f>($J6-$K6)*Фин_условия!D$7</f>
        <v>2.052</v>
      </c>
      <c r="O6" s="37">
        <f>J6-SUM(K6:N6)</f>
        <v>89.262</v>
      </c>
      <c r="P6" s="38"/>
    </row>
    <row r="7" spans="1:16" s="10" customFormat="1" ht="19.5" customHeight="1" x14ac:dyDescent="0.3">
      <c r="A7" s="32">
        <v>3</v>
      </c>
      <c r="B7" s="33" t="s">
        <v>12</v>
      </c>
      <c r="C7" s="34">
        <v>5</v>
      </c>
      <c r="D7" s="35">
        <v>5</v>
      </c>
      <c r="E7" s="35">
        <v>5</v>
      </c>
      <c r="F7" s="35">
        <v>5</v>
      </c>
      <c r="G7" s="35">
        <v>5</v>
      </c>
      <c r="H7" s="36">
        <v>5</v>
      </c>
      <c r="I7" s="36">
        <v>5</v>
      </c>
      <c r="J7" s="37">
        <f>SUM(C7:I7)*Фин_условия!C$3*Фин_условия!C$2</f>
        <v>315.00000000000006</v>
      </c>
      <c r="K7" s="64">
        <f>Фин_условия!$A$7*J7</f>
        <v>15.750000000000004</v>
      </c>
      <c r="L7" s="65">
        <f>($J7-$K7)*Фин_условия!B$7</f>
        <v>29.925000000000008</v>
      </c>
      <c r="M7" s="65">
        <f>($J7-$K7)*Фин_условия!C$7</f>
        <v>2.9925000000000006</v>
      </c>
      <c r="N7" s="66">
        <f>($J7-$K7)*Фин_условия!D$7</f>
        <v>5.9850000000000012</v>
      </c>
      <c r="O7" s="37">
        <f>J7-SUM(K7:N7)</f>
        <v>260.34750000000003</v>
      </c>
      <c r="P7" s="38"/>
    </row>
    <row r="8" spans="1:16" s="10" customFormat="1" ht="19.5" customHeight="1" thickBot="1" x14ac:dyDescent="0.35">
      <c r="A8" s="32">
        <v>4</v>
      </c>
      <c r="B8" s="33" t="s">
        <v>10</v>
      </c>
      <c r="C8" s="34">
        <v>5</v>
      </c>
      <c r="D8" s="35">
        <v>0</v>
      </c>
      <c r="E8" s="35">
        <v>0</v>
      </c>
      <c r="F8" s="35">
        <v>0</v>
      </c>
      <c r="G8" s="35">
        <v>0</v>
      </c>
      <c r="H8" s="36">
        <v>5</v>
      </c>
      <c r="I8" s="36">
        <v>5</v>
      </c>
      <c r="J8" s="37">
        <f>SUM(C8:I8)*Фин_условия!C$3*Фин_условия!C$2</f>
        <v>135</v>
      </c>
      <c r="K8" s="64">
        <f>Фин_условия!$A$7*J8</f>
        <v>6.75</v>
      </c>
      <c r="L8" s="65">
        <f>($J8-$K8)*Фин_условия!B$7</f>
        <v>12.825000000000001</v>
      </c>
      <c r="M8" s="65">
        <f>($J8-$K8)*Фин_условия!C$7</f>
        <v>1.2825</v>
      </c>
      <c r="N8" s="66">
        <f>($J8-$K8)*Фин_условия!D$7</f>
        <v>2.5649999999999999</v>
      </c>
      <c r="O8" s="37">
        <f>J8-SUM(K8:N8)</f>
        <v>111.5775</v>
      </c>
      <c r="P8" s="38"/>
    </row>
    <row r="9" spans="1:16" s="10" customFormat="1" ht="19.5" customHeight="1" thickBot="1" x14ac:dyDescent="0.35">
      <c r="A9" s="39"/>
      <c r="B9" s="40" t="s">
        <v>23</v>
      </c>
      <c r="C9" s="41">
        <f t="shared" ref="C9:O9" si="1">SUM(C5:C8)</f>
        <v>14</v>
      </c>
      <c r="D9" s="42">
        <f t="shared" si="1"/>
        <v>9</v>
      </c>
      <c r="E9" s="42">
        <f t="shared" si="1"/>
        <v>5</v>
      </c>
      <c r="F9" s="42">
        <f t="shared" si="1"/>
        <v>10</v>
      </c>
      <c r="G9" s="42">
        <f t="shared" si="1"/>
        <v>12</v>
      </c>
      <c r="H9" s="43">
        <f t="shared" si="1"/>
        <v>20</v>
      </c>
      <c r="I9" s="43">
        <f t="shared" si="1"/>
        <v>20</v>
      </c>
      <c r="J9" s="44">
        <f t="shared" si="1"/>
        <v>810</v>
      </c>
      <c r="K9" s="67">
        <f t="shared" si="1"/>
        <v>40.5</v>
      </c>
      <c r="L9" s="68">
        <f t="shared" si="1"/>
        <v>76.950000000000017</v>
      </c>
      <c r="M9" s="68">
        <f t="shared" si="1"/>
        <v>7.6950000000000012</v>
      </c>
      <c r="N9" s="69">
        <f t="shared" si="1"/>
        <v>15.390000000000002</v>
      </c>
      <c r="O9" s="45">
        <f t="shared" si="1"/>
        <v>669.46500000000003</v>
      </c>
      <c r="P9" s="39"/>
    </row>
  </sheetData>
  <mergeCells count="6">
    <mergeCell ref="A1:P1"/>
    <mergeCell ref="C3:I3"/>
    <mergeCell ref="J3:J4"/>
    <mergeCell ref="K3:N3"/>
    <mergeCell ref="P3:P4"/>
    <mergeCell ref="O3:O4"/>
  </mergeCells>
  <phoneticPr fontId="0" type="noConversion"/>
  <pageMargins left="0.35433070866141736" right="0.35433070866141736" top="0.98425196850393704" bottom="0.98425196850393704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Фин_условия</vt:lpstr>
      <vt:lpstr>Ведомост</vt:lpstr>
    </vt:vector>
  </TitlesOfParts>
  <Company>University of Sofia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Angelov</dc:creator>
  <cp:lastModifiedBy>Windows User</cp:lastModifiedBy>
  <cp:lastPrinted>2004-02-28T14:43:17Z</cp:lastPrinted>
  <dcterms:created xsi:type="dcterms:W3CDTF">2004-02-27T09:01:44Z</dcterms:created>
  <dcterms:modified xsi:type="dcterms:W3CDTF">2020-05-21T06:28:31Z</dcterms:modified>
</cp:coreProperties>
</file>